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LANDISK\kikaku-files\企画共有\フォント・素材集\アプリ\工事中看板流し込みフォーム\工事中看板入力フォームデータ\"/>
    </mc:Choice>
  </mc:AlternateContent>
  <xr:revisionPtr revIDLastSave="0" documentId="13_ncr:1_{D9C57ABF-F203-422E-9336-966DBFB06EF8}" xr6:coauthVersionLast="47" xr6:coauthVersionMax="47" xr10:uidLastSave="{00000000-0000-0000-0000-000000000000}"/>
  <workbookProtection workbookAlgorithmName="SHA-512" workbookHashValue="SOxnIaOgKXPeFcSE3Sgq4sx/7tmbNPUky8671r1iZnd3a11ykxVANsOlxz64MkmuYYjvgcZ5BhHw51TXwBxQsw==" workbookSaltValue="tIsD0uieDwil7QzrC3hzLw==" workbookSpinCount="100000" lockStructure="1"/>
  <bookViews>
    <workbookView xWindow="1845" yWindow="960" windowWidth="30045" windowHeight="20880" activeTab="1" xr2:uid="{00000000-000D-0000-FFFF-FFFF00000000}"/>
  </bookViews>
  <sheets>
    <sheet name="入力方法" sheetId="6" r:id="rId1"/>
    <sheet name="1枚目" sheetId="2" r:id="rId2"/>
    <sheet name="Sheet1" sheetId="7" state="hidden" r:id="rId3"/>
    <sheet name="Sheet2" sheetId="3" state="hidden" r:id="rId4"/>
    <sheet name="Sheet3" sheetId="9" state="hidden" r:id="rId5"/>
  </sheets>
  <definedNames>
    <definedName name="HTDー051_550ｘ1400_高輝度" localSheetId="4">Sheet3!$V$3:$Z$31</definedName>
    <definedName name="HTDー051_550ｘ1400_高輝度">Sheet2!$V$3:$Z$31</definedName>
    <definedName name="HTDー053_HTDー054_550ｘ1400_高輝度">Sheet3!$J$3:$N$31</definedName>
    <definedName name="HTDー061_550ｘ1400_白" localSheetId="4">Sheet3!$P$3:$T$31</definedName>
    <definedName name="HTDー061_550ｘ1400_白">Sheet2!$P$3:$T$31</definedName>
    <definedName name="HTDー063_HTDー064_550ｘ1400_白">Sheet3!$D$3:$H$31</definedName>
    <definedName name="HTDー101_1100ｘ1400_高輝度" localSheetId="4">Sheet3!$J$3:$N$31</definedName>
    <definedName name="HTDー101_1100ｘ1400_高輝度">Sheet2!$J$3:$N$31</definedName>
    <definedName name="HTDー151_1100ｘ1400_白" localSheetId="4">Sheet3!$D$3:$H$31</definedName>
    <definedName name="HTDー151_1100ｘ1400_白">Sheet2!$D$3:$H$31</definedName>
    <definedName name="_xlnm.Print_Area" localSheetId="1">'1枚目'!$G$1:$AB$36</definedName>
    <definedName name="スギ" localSheetId="4">Sheet3!$J$3:$N$31</definedName>
    <definedName name="スギ">Sheet2!$J$3:$N$31</definedName>
    <definedName name="マーク1">INDIRECT('1枚目'!$C$37)</definedName>
    <definedName name="マーク2">INDIRECT('1枚目'!$C$39)</definedName>
    <definedName name="マーク3">INDIRECT('1枚目'!$B$43)</definedName>
    <definedName name="マークなし2SL">Sheet1!$D$11:$D$12</definedName>
    <definedName name="マークなし3SL">Sheet1!$F$11:$F$12</definedName>
    <definedName name="マークなしシングル">Sheet1!$B$14:$B$16</definedName>
    <definedName name="画像">INDIRECT('1枚目'!$D$4)</definedName>
    <definedName name="画像2">INDIRECT('1枚目'!$D$6)</definedName>
    <definedName name="開発マーク2SL">Sheet1!$D$5:$D$6</definedName>
    <definedName name="開発マーク3SL">Sheet1!$F$5:$F$6</definedName>
    <definedName name="開発マークシングル">Sheet1!$B$6:$B$8</definedName>
    <definedName name="建設管理部マーク2SL">Sheet1!$D$8:$D$9</definedName>
    <definedName name="建設管理部マーク3SL">Sheet1!$F$8:$F$9</definedName>
    <definedName name="建設管理部マークシングル">Sheet1!$B$10:$B$12</definedName>
    <definedName name="国交省マーク2SL">Sheet1!$D$2:$D$3</definedName>
    <definedName name="国交省マーク3SL">Sheet1!$F$2:$F$3</definedName>
    <definedName name="国交省マークシングル">Sheet1!$B$2:$B$4</definedName>
    <definedName name="社マーク1">INDIRECT('1枚目'!$C$41)</definedName>
    <definedName name="社マーク2">INDIRECT('1枚目'!$C$42)</definedName>
    <definedName name="社マーク3">INDIRECT('1枚目'!$B$44)</definedName>
    <definedName name="社マークSLあり">Sheet1!$D$14:$D$15</definedName>
    <definedName name="社マークSLあり3">Sheet1!$F$14:$F$15</definedName>
    <definedName name="社マークSLなし">Sheet1!$D$17:$D$18</definedName>
    <definedName name="社マークSLなし3">Sheet1!$F$17:$F$18</definedName>
    <definedName name="社マークシングルあり">Sheet1!$B$18:$B$20</definedName>
    <definedName name="社マークシングルなし">Sheet1!$B$22:$B$24</definedName>
    <definedName name="道南スギ" localSheetId="4">Sheet3!$J$3:$N$31</definedName>
    <definedName name="道南スギ">Sheet2!$J$3:$N$31</definedName>
    <definedName name="白" localSheetId="4">Sheet3!$D$3:$H$31</definedName>
    <definedName name="白">Sheet2!$D$3:$H$31</definedName>
    <definedName name="発注者">'1枚目'!$B$33:$B$35</definedName>
    <definedName name="発注者名">'1枚目'!$B$29:$B$31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1" i="2" l="1"/>
  <c r="O40" i="2"/>
  <c r="O39" i="2"/>
  <c r="D6" i="2"/>
  <c r="S40" i="2" s="1"/>
  <c r="U40" i="2" s="1"/>
  <c r="B44" i="2"/>
  <c r="W45" i="2"/>
  <c r="U45" i="2"/>
  <c r="AA41" i="2"/>
  <c r="AB41" i="2" s="1"/>
  <c r="AA40" i="2"/>
  <c r="AB40" i="2" s="1"/>
  <c r="AA39" i="2"/>
  <c r="AB39" i="2" s="1"/>
  <c r="AA42" i="2" s="1"/>
  <c r="Y41" i="2"/>
  <c r="Z41" i="2" s="1"/>
  <c r="Y40" i="2"/>
  <c r="Z40" i="2" s="1"/>
  <c r="Y39" i="2"/>
  <c r="Z39" i="2" s="1"/>
  <c r="W44" i="2"/>
  <c r="X44" i="2" s="1"/>
  <c r="W39" i="2"/>
  <c r="X39" i="2" s="1"/>
  <c r="U44" i="2"/>
  <c r="V44" i="2" s="1"/>
  <c r="U39" i="2"/>
  <c r="V39" i="2" s="1"/>
  <c r="S42" i="2"/>
  <c r="T42" i="2" s="1"/>
  <c r="S45" i="2"/>
  <c r="T45" i="2" s="1"/>
  <c r="S39" i="2"/>
  <c r="T39" i="2" s="1"/>
  <c r="T41" i="2" l="1"/>
  <c r="B43" i="2"/>
  <c r="X45" i="2"/>
  <c r="V45" i="2"/>
  <c r="T43" i="2"/>
  <c r="T44" i="2"/>
  <c r="T46" i="2"/>
  <c r="V41" i="2"/>
  <c r="V40" i="2"/>
  <c r="V43" i="2"/>
  <c r="V42" i="2"/>
  <c r="X42" i="2"/>
  <c r="X40" i="2"/>
  <c r="X43" i="2"/>
  <c r="X41" i="2"/>
  <c r="AA44" i="2"/>
  <c r="AA45" i="2"/>
  <c r="AA46" i="2"/>
  <c r="AA47" i="2"/>
  <c r="T40" i="2"/>
  <c r="T47" i="2"/>
  <c r="W40" i="2"/>
  <c r="Y45" i="2" s="1"/>
  <c r="U48" i="2"/>
  <c r="AA43" i="2"/>
  <c r="Y43" i="2" l="1"/>
  <c r="Y46" i="2"/>
  <c r="Y47" i="2"/>
  <c r="Y42" i="2"/>
  <c r="Y44" i="2"/>
  <c r="M47" i="2" l="1"/>
  <c r="K46" i="2"/>
  <c r="L46" i="2" s="1"/>
  <c r="K47" i="2"/>
  <c r="C28" i="2"/>
  <c r="M39" i="2" s="1"/>
  <c r="N39" i="2" s="1"/>
  <c r="O48" i="2"/>
  <c r="M46" i="2"/>
  <c r="N46" i="2" s="1"/>
  <c r="M54" i="2"/>
  <c r="M40" i="2"/>
  <c r="M53" i="2"/>
  <c r="N53" i="2" s="1"/>
  <c r="K54" i="2"/>
  <c r="K40" i="2"/>
  <c r="K53" i="2"/>
  <c r="L53" i="2" s="1"/>
  <c r="K39" i="2"/>
  <c r="L39" i="2" s="1"/>
  <c r="I50" i="2"/>
  <c r="I40" i="2"/>
  <c r="I49" i="2"/>
  <c r="J49" i="2" s="1"/>
  <c r="I45" i="2"/>
  <c r="I44" i="2"/>
  <c r="I39" i="2"/>
  <c r="J39" i="2" s="1"/>
  <c r="L42" i="2" l="1"/>
  <c r="O50" i="2"/>
  <c r="O51" i="2"/>
  <c r="P51" i="2"/>
  <c r="P50" i="2"/>
  <c r="N51" i="2"/>
  <c r="N52" i="2"/>
  <c r="N59" i="2"/>
  <c r="N45" i="2"/>
  <c r="N44" i="2"/>
  <c r="N58" i="2"/>
  <c r="N55" i="2"/>
  <c r="N54" i="2"/>
  <c r="N50" i="2"/>
  <c r="N49" i="2"/>
  <c r="N48" i="2"/>
  <c r="N43" i="2"/>
  <c r="N42" i="2"/>
  <c r="N41" i="2"/>
  <c r="N57" i="2"/>
  <c r="N47" i="2"/>
  <c r="N40" i="2"/>
  <c r="N56" i="2"/>
  <c r="L45" i="2"/>
  <c r="L52" i="2"/>
  <c r="L51" i="2"/>
  <c r="L58" i="2"/>
  <c r="L44" i="2"/>
  <c r="L59" i="2"/>
  <c r="L57" i="2"/>
  <c r="L49" i="2"/>
  <c r="L56" i="2"/>
  <c r="L54" i="2"/>
  <c r="L55" i="2"/>
  <c r="L50" i="2"/>
  <c r="L40" i="2"/>
  <c r="L41" i="2"/>
  <c r="L43" i="2"/>
  <c r="L47" i="2"/>
  <c r="L48" i="2"/>
  <c r="R40" i="2"/>
  <c r="Q39" i="2"/>
  <c r="R39" i="2"/>
  <c r="Q40" i="2"/>
  <c r="Q41" i="2"/>
  <c r="R41" i="2"/>
  <c r="J51" i="2"/>
  <c r="J50" i="2"/>
  <c r="J40" i="2"/>
  <c r="J41" i="2"/>
  <c r="J53" i="2"/>
  <c r="O49" i="2"/>
  <c r="P49" i="2"/>
  <c r="J52" i="2"/>
  <c r="J42" i="2"/>
  <c r="J43" i="2"/>
  <c r="J44" i="2"/>
  <c r="J46" i="2" l="1"/>
  <c r="J45" i="2"/>
  <c r="J48" i="2"/>
  <c r="J47" i="2"/>
  <c r="G40" i="2" l="1"/>
  <c r="B39" i="2" s="1"/>
  <c r="G44" i="2"/>
  <c r="H44" i="2" s="1"/>
  <c r="G39" i="2"/>
  <c r="H39" i="2" s="1"/>
  <c r="B41" i="2" l="1"/>
  <c r="B42" i="2" s="1"/>
  <c r="C42" i="2" s="1"/>
  <c r="B37" i="2"/>
  <c r="C37" i="2" s="1"/>
  <c r="C39" i="2"/>
  <c r="H48" i="2"/>
  <c r="H40" i="2"/>
  <c r="H45" i="2"/>
  <c r="H43" i="2"/>
  <c r="H41" i="2"/>
  <c r="H42" i="2"/>
  <c r="H46" i="2"/>
  <c r="H47" i="2"/>
  <c r="P41" i="2"/>
  <c r="P40" i="2"/>
  <c r="P44" i="2" s="1"/>
  <c r="P39" i="2"/>
  <c r="C41" i="2" l="1"/>
  <c r="O43" i="2"/>
  <c r="P42" i="2"/>
  <c r="O42" i="2"/>
  <c r="P43" i="2"/>
  <c r="O46" i="2"/>
  <c r="P46" i="2"/>
  <c r="O44" i="2"/>
  <c r="P47" i="2"/>
  <c r="O45" i="2"/>
  <c r="P45" i="2"/>
  <c r="O47" i="2"/>
</calcChain>
</file>

<file path=xl/sharedStrings.xml><?xml version="1.0" encoding="utf-8"?>
<sst xmlns="http://schemas.openxmlformats.org/spreadsheetml/2006/main" count="84" uniqueCount="64">
  <si>
    <t>工事名1</t>
    <rPh sb="0" eb="2">
      <t>コウジ</t>
    </rPh>
    <rPh sb="2" eb="3">
      <t>メイ</t>
    </rPh>
    <phoneticPr fontId="1"/>
  </si>
  <si>
    <t>工事名2</t>
    <rPh sb="0" eb="2">
      <t>コウジ</t>
    </rPh>
    <rPh sb="2" eb="3">
      <t>メイ</t>
    </rPh>
    <phoneticPr fontId="1"/>
  </si>
  <si>
    <t>貴社名</t>
    <rPh sb="0" eb="3">
      <t>キシャメイ</t>
    </rPh>
    <phoneticPr fontId="1"/>
  </si>
  <si>
    <t>お名前</t>
    <rPh sb="1" eb="3">
      <t>ナマエ</t>
    </rPh>
    <phoneticPr fontId="1"/>
  </si>
  <si>
    <t>備考</t>
    <rPh sb="0" eb="2">
      <t>ビコウ</t>
    </rPh>
    <phoneticPr fontId="1"/>
  </si>
  <si>
    <t>発注者名</t>
    <phoneticPr fontId="1"/>
  </si>
  <si>
    <t>発注者</t>
    <phoneticPr fontId="1"/>
  </si>
  <si>
    <t>施工者名</t>
    <phoneticPr fontId="1"/>
  </si>
  <si>
    <t>受注者名</t>
    <rPh sb="0" eb="3">
      <t>ジュチュウシャ</t>
    </rPh>
    <rPh sb="3" eb="4">
      <t>メイ</t>
    </rPh>
    <phoneticPr fontId="1"/>
  </si>
  <si>
    <t>施工者</t>
    <phoneticPr fontId="1"/>
  </si>
  <si>
    <t>受注者</t>
    <rPh sb="0" eb="3">
      <t>ジュチュウシャ</t>
    </rPh>
    <phoneticPr fontId="1"/>
  </si>
  <si>
    <t>請負者名</t>
    <rPh sb="0" eb="3">
      <t>ウケオイシャ</t>
    </rPh>
    <rPh sb="3" eb="4">
      <t>メイ</t>
    </rPh>
    <phoneticPr fontId="1"/>
  </si>
  <si>
    <t>請負者</t>
    <rPh sb="0" eb="3">
      <t>ウケオイシャ</t>
    </rPh>
    <phoneticPr fontId="1"/>
  </si>
  <si>
    <t>HTDー151_1100ｘ1400_白</t>
    <rPh sb="18" eb="19">
      <t>シロ</t>
    </rPh>
    <phoneticPr fontId="1"/>
  </si>
  <si>
    <t>HTDー061_550ｘ1400_白</t>
    <rPh sb="17" eb="18">
      <t>シロ</t>
    </rPh>
    <phoneticPr fontId="1"/>
  </si>
  <si>
    <t>時間帯</t>
    <rPh sb="0" eb="3">
      <t>ジカンタイ</t>
    </rPh>
    <phoneticPr fontId="1"/>
  </si>
  <si>
    <t>発注者</t>
  </si>
  <si>
    <t>施工者</t>
  </si>
  <si>
    <t>シングル</t>
    <phoneticPr fontId="1"/>
  </si>
  <si>
    <t>SL</t>
    <phoneticPr fontId="1"/>
  </si>
  <si>
    <t>発注者電話番号</t>
    <rPh sb="0" eb="3">
      <t>ハッチュウシャ</t>
    </rPh>
    <rPh sb="3" eb="5">
      <t>デンワ</t>
    </rPh>
    <rPh sb="5" eb="7">
      <t>バンゴウ</t>
    </rPh>
    <phoneticPr fontId="1"/>
  </si>
  <si>
    <t>施工者電話番号</t>
    <rPh sb="0" eb="2">
      <t>セコウ</t>
    </rPh>
    <phoneticPr fontId="1"/>
  </si>
  <si>
    <t>建設管理部マークシングル</t>
    <phoneticPr fontId="1"/>
  </si>
  <si>
    <t>開発マークシングル</t>
    <phoneticPr fontId="1"/>
  </si>
  <si>
    <t>国交省マークSL</t>
    <phoneticPr fontId="1"/>
  </si>
  <si>
    <t>マークなしシングル</t>
    <phoneticPr fontId="1"/>
  </si>
  <si>
    <t>国交省マークシングル</t>
    <phoneticPr fontId="1"/>
  </si>
  <si>
    <t>開発マークSL</t>
    <phoneticPr fontId="1"/>
  </si>
  <si>
    <t>建設管理部マークSL</t>
    <phoneticPr fontId="1"/>
  </si>
  <si>
    <t>マークなしSL</t>
    <phoneticPr fontId="1"/>
  </si>
  <si>
    <t>マークなし</t>
    <phoneticPr fontId="1"/>
  </si>
  <si>
    <t>国交省マーク</t>
    <phoneticPr fontId="1"/>
  </si>
  <si>
    <t>建設管理部マーク</t>
    <phoneticPr fontId="1"/>
  </si>
  <si>
    <t>開発マーク</t>
    <phoneticPr fontId="1"/>
  </si>
  <si>
    <t>あり</t>
    <phoneticPr fontId="1"/>
  </si>
  <si>
    <t>なし</t>
    <phoneticPr fontId="1"/>
  </si>
  <si>
    <t>社マークSLあり</t>
  </si>
  <si>
    <t>社マークSLなし</t>
  </si>
  <si>
    <t>社マークSLなし</t>
    <rPh sb="0" eb="1">
      <t>シャ</t>
    </rPh>
    <phoneticPr fontId="1"/>
  </si>
  <si>
    <t>社マークシングルあり</t>
    <rPh sb="0" eb="1">
      <t>シャ</t>
    </rPh>
    <phoneticPr fontId="1"/>
  </si>
  <si>
    <t>社マークシングルなし</t>
    <rPh sb="0" eb="1">
      <t>シャ</t>
    </rPh>
    <phoneticPr fontId="1"/>
  </si>
  <si>
    <t>社マークSLあり</t>
    <phoneticPr fontId="1"/>
  </si>
  <si>
    <t>木枠足なし</t>
    <rPh sb="0" eb="2">
      <t>キワク</t>
    </rPh>
    <rPh sb="2" eb="3">
      <t>アシ</t>
    </rPh>
    <phoneticPr fontId="1"/>
  </si>
  <si>
    <t>木枠足付き</t>
    <rPh sb="0" eb="2">
      <t>キワク</t>
    </rPh>
    <rPh sb="2" eb="3">
      <t>アシ</t>
    </rPh>
    <rPh sb="3" eb="4">
      <t>ツ</t>
    </rPh>
    <phoneticPr fontId="1"/>
  </si>
  <si>
    <t>鉄枠</t>
    <rPh sb="0" eb="2">
      <t>テツワク</t>
    </rPh>
    <phoneticPr fontId="1"/>
  </si>
  <si>
    <t>板のみ</t>
    <rPh sb="0" eb="1">
      <t>バン</t>
    </rPh>
    <phoneticPr fontId="1"/>
  </si>
  <si>
    <r>
      <t>※標識の種類は1100</t>
    </r>
    <r>
      <rPr>
        <b/>
        <sz val="10"/>
        <color rgb="FFFF0000"/>
        <rFont val="Segoe UI Symbol"/>
        <family val="3"/>
      </rPr>
      <t>☓</t>
    </r>
    <r>
      <rPr>
        <b/>
        <sz val="10"/>
        <color rgb="FFFF0000"/>
        <rFont val="HG丸ｺﾞｼｯｸM-PRO"/>
        <family val="3"/>
        <charset val="128"/>
      </rPr>
      <t>1400、550</t>
    </r>
    <r>
      <rPr>
        <b/>
        <sz val="10"/>
        <color rgb="FFFF0000"/>
        <rFont val="Segoe UI Symbol"/>
        <family val="3"/>
      </rPr>
      <t>☓</t>
    </r>
    <r>
      <rPr>
        <b/>
        <sz val="10"/>
        <color rgb="FFFF0000"/>
        <rFont val="HG丸ｺﾞｼｯｸM-PRO"/>
        <family val="3"/>
        <charset val="128"/>
      </rPr>
      <t>1400、白、高輝度を選べます。</t>
    </r>
    <rPh sb="1" eb="3">
      <t>ヒョウシキ</t>
    </rPh>
    <rPh sb="4" eb="6">
      <t>シュルイ</t>
    </rPh>
    <rPh sb="26" eb="27">
      <t>シロ</t>
    </rPh>
    <rPh sb="28" eb="29">
      <t>コウ</t>
    </rPh>
    <rPh sb="29" eb="31">
      <t>キド</t>
    </rPh>
    <rPh sb="32" eb="33">
      <t>エラ</t>
    </rPh>
    <phoneticPr fontId="1"/>
  </si>
  <si>
    <t>HTDー101_1100ｘ1400_高輝度</t>
    <rPh sb="18" eb="19">
      <t>コウ</t>
    </rPh>
    <rPh sb="19" eb="21">
      <t>キド</t>
    </rPh>
    <phoneticPr fontId="1"/>
  </si>
  <si>
    <t>HTDー051_550ｘ1400_高輝度</t>
    <phoneticPr fontId="1"/>
  </si>
  <si>
    <t>HTDー053_HTDー054_550ｘ1400_高輝度</t>
    <rPh sb="25" eb="26">
      <t>コウ</t>
    </rPh>
    <rPh sb="26" eb="28">
      <t>キド</t>
    </rPh>
    <phoneticPr fontId="1"/>
  </si>
  <si>
    <t>HTDー063_HTDー064_550ｘ1400_白</t>
    <rPh sb="25" eb="26">
      <t>シロ</t>
    </rPh>
    <phoneticPr fontId="1"/>
  </si>
  <si>
    <t>工期(開始日)</t>
    <rPh sb="0" eb="2">
      <t>コウキ</t>
    </rPh>
    <rPh sb="3" eb="6">
      <t>カイシビ</t>
    </rPh>
    <phoneticPr fontId="1"/>
  </si>
  <si>
    <t>工期(終了日)</t>
  </si>
  <si>
    <t>情報看板タイトル</t>
    <phoneticPr fontId="1"/>
  </si>
  <si>
    <t>説明看板タイトル2</t>
    <phoneticPr fontId="1"/>
  </si>
  <si>
    <t>説明看板タイトル1</t>
    <phoneticPr fontId="1"/>
  </si>
  <si>
    <t>工事中看板の種類</t>
    <rPh sb="0" eb="3">
      <t>コウジチュウ</t>
    </rPh>
    <rPh sb="3" eb="5">
      <t>カンバン</t>
    </rPh>
    <rPh sb="6" eb="8">
      <t>シュルイ</t>
    </rPh>
    <phoneticPr fontId="1"/>
  </si>
  <si>
    <t>説明･情報看板の種類</t>
    <rPh sb="0" eb="2">
      <t>セツメイ</t>
    </rPh>
    <rPh sb="3" eb="5">
      <t>ジョウホウ</t>
    </rPh>
    <rPh sb="5" eb="7">
      <t>カンバン</t>
    </rPh>
    <rPh sb="8" eb="10">
      <t>シュルイ</t>
    </rPh>
    <phoneticPr fontId="1"/>
  </si>
  <si>
    <r>
      <t>※標識の種類は工事中看板の種類と同じになります、サイズは550</t>
    </r>
    <r>
      <rPr>
        <b/>
        <sz val="10"/>
        <color rgb="FFFF0000"/>
        <rFont val="Segoe UI Symbol"/>
        <family val="3"/>
      </rPr>
      <t>☓</t>
    </r>
    <r>
      <rPr>
        <b/>
        <sz val="10"/>
        <color rgb="FFFF0000"/>
        <rFont val="HG丸ｺﾞｼｯｸM-PRO"/>
        <family val="3"/>
        <charset val="128"/>
      </rPr>
      <t>1400のみです。</t>
    </r>
    <rPh sb="1" eb="3">
      <t>ヒョウシキ</t>
    </rPh>
    <rPh sb="4" eb="6">
      <t>シュルイ</t>
    </rPh>
    <rPh sb="7" eb="10">
      <t>コウジチュウ</t>
    </rPh>
    <rPh sb="10" eb="13">
      <t>カンバンオ</t>
    </rPh>
    <rPh sb="13" eb="15">
      <t>シュルイ</t>
    </rPh>
    <rPh sb="16" eb="17">
      <t>オナ</t>
    </rPh>
    <phoneticPr fontId="1"/>
  </si>
  <si>
    <t>ログ枠</t>
    <rPh sb="2" eb="3">
      <t>ワク</t>
    </rPh>
    <phoneticPr fontId="1"/>
  </si>
  <si>
    <t>HTDー151_1100ｘ1400_白</t>
  </si>
  <si>
    <t>工事中･説明･情報看板項目入力フォーム</t>
    <rPh sb="0" eb="3">
      <t>コウジチュウ</t>
    </rPh>
    <rPh sb="4" eb="6">
      <t>セツメイ</t>
    </rPh>
    <rPh sb="7" eb="9">
      <t>ジョウホウ</t>
    </rPh>
    <rPh sb="9" eb="11">
      <t>カンバン</t>
    </rPh>
    <rPh sb="11" eb="13">
      <t>コウモク</t>
    </rPh>
    <rPh sb="13" eb="15">
      <t>ニュウリョク</t>
    </rPh>
    <phoneticPr fontId="1"/>
  </si>
  <si>
    <t>発注者2行目</t>
    <rPh sb="0" eb="3">
      <t>ハッチュウシャ</t>
    </rPh>
    <rPh sb="4" eb="6">
      <t>ギョウメ</t>
    </rPh>
    <phoneticPr fontId="1"/>
  </si>
  <si>
    <t>施工者2行目</t>
    <rPh sb="0" eb="2">
      <t>セコウ</t>
    </rPh>
    <rPh sb="2" eb="3">
      <t>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</si>
</sst>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ggge&quot;年&quot;m&quot;月&quot;d&quot;日&quot;;@" x16r2:formatCode16="[$-ja-JP-x-gannen]ggge&quot;年&quot;m&quot;月&quot;d&quot;日&quot;;@"/>
    <numFmt numFmtId="177" formatCode="#"/>
    <numFmt numFmtId="178" formatCode="0_);[Red]\(0\)"/>
  </numFmts>
  <fonts count="14" x14ac:knownFonts="1">
    <font>
      <sz val="11"/>
      <name val="ＭＳ Ｐゴシック"/>
      <family val="3"/>
      <charset val="128"/>
    </font>
    <font>
      <sz val="6"/>
      <name val="ＭＳ Ｐゴシック"/>
      <family val="3"/>
      <charset val="128"/>
    </font>
    <font>
      <b/>
      <sz val="12"/>
      <color rgb="FF000000"/>
      <name val="HG丸ｺﾞｼｯｸM-PRO"/>
      <family val="3"/>
      <charset val="128"/>
    </font>
    <font>
      <sz val="11"/>
      <color theme="0"/>
      <name val="ＭＳ Ｐゴシック"/>
      <family val="3"/>
      <charset val="128"/>
    </font>
    <font>
      <b/>
      <sz val="12"/>
      <name val="HG丸ｺﾞｼｯｸM-PRO"/>
      <family val="3"/>
      <charset val="128"/>
      <scheme val="major"/>
    </font>
    <font>
      <sz val="11"/>
      <color theme="0"/>
      <name val="HG丸ｺﾞｼｯｸM-PRO"/>
      <family val="3"/>
      <charset val="128"/>
      <scheme val="major"/>
    </font>
    <font>
      <b/>
      <sz val="12"/>
      <name val="HG丸ｺﾞｼｯｸM-PRO"/>
      <family val="3"/>
      <charset val="128"/>
    </font>
    <font>
      <b/>
      <sz val="16"/>
      <color theme="0"/>
      <name val="HG丸ｺﾞｼｯｸM-PRO"/>
      <family val="3"/>
      <charset val="128"/>
    </font>
    <font>
      <b/>
      <sz val="10"/>
      <color rgb="FFFF0000"/>
      <name val="HG丸ｺﾞｼｯｸM-PRO"/>
      <family val="3"/>
      <charset val="128"/>
    </font>
    <font>
      <sz val="11"/>
      <name val="HG丸ｺﾞｼｯｸM-PRO"/>
      <family val="3"/>
      <charset val="128"/>
      <scheme val="major"/>
    </font>
    <font>
      <b/>
      <sz val="10"/>
      <color rgb="FFFF0000"/>
      <name val="Segoe UI Symbol"/>
      <family val="3"/>
    </font>
    <font>
      <b/>
      <sz val="10"/>
      <color theme="0"/>
      <name val="HG丸ｺﾞｼｯｸM-PRO"/>
      <family val="3"/>
      <charset val="128"/>
    </font>
    <font>
      <b/>
      <sz val="14"/>
      <color theme="0"/>
      <name val="ＭＳ Ｐゴシック"/>
      <family val="3"/>
      <charset val="128"/>
    </font>
    <font>
      <b/>
      <sz val="10"/>
      <name val="HG丸ｺﾞｼｯｸM-PRO"/>
      <family val="3"/>
      <charset val="128"/>
    </font>
  </fonts>
  <fills count="4">
    <fill>
      <patternFill patternType="none"/>
    </fill>
    <fill>
      <patternFill patternType="gray125"/>
    </fill>
    <fill>
      <patternFill patternType="solid">
        <fgColor theme="8" tint="0.59996337778862885"/>
        <bgColor indexed="64"/>
      </patternFill>
    </fill>
    <fill>
      <patternFill patternType="solid">
        <fgColor theme="4"/>
        <bgColor indexed="64"/>
      </patternFill>
    </fill>
  </fills>
  <borders count="14">
    <border>
      <left/>
      <right/>
      <top/>
      <bottom/>
      <diagonal/>
    </border>
    <border>
      <left style="thick">
        <color theme="4" tint="0.79998168889431442"/>
      </left>
      <right/>
      <top style="thick">
        <color theme="4" tint="0.79998168889431442"/>
      </top>
      <bottom style="thick">
        <color theme="4" tint="0.39994506668294322"/>
      </bottom>
      <diagonal/>
    </border>
    <border>
      <left/>
      <right style="thick">
        <color theme="4" tint="0.39994506668294322"/>
      </right>
      <top style="thick">
        <color theme="4" tint="0.79998168889431442"/>
      </top>
      <bottom style="thick">
        <color theme="4" tint="0.39994506668294322"/>
      </bottom>
      <diagonal/>
    </border>
    <border>
      <left style="thick">
        <color theme="4" tint="0.79995117038483843"/>
      </left>
      <right/>
      <top style="thick">
        <color theme="4" tint="0.79995117038483843"/>
      </top>
      <bottom style="thick">
        <color theme="4" tint="0.39994506668294322"/>
      </bottom>
      <diagonal/>
    </border>
    <border>
      <left/>
      <right style="thick">
        <color theme="4" tint="0.39994506668294322"/>
      </right>
      <top style="thick">
        <color theme="4" tint="0.79995117038483843"/>
      </top>
      <bottom style="thick">
        <color theme="4" tint="0.39994506668294322"/>
      </bottom>
      <diagonal/>
    </border>
    <border>
      <left style="thick">
        <color theme="4" tint="0.39994506668294322"/>
      </left>
      <right/>
      <top style="thick">
        <color theme="4" tint="0.39991454817346722"/>
      </top>
      <bottom style="thick">
        <color theme="4" tint="-0.24994659260841701"/>
      </bottom>
      <diagonal/>
    </border>
    <border>
      <left/>
      <right/>
      <top style="thick">
        <color theme="4" tint="0.39991454817346722"/>
      </top>
      <bottom style="thick">
        <color theme="4" tint="-0.24994659260841701"/>
      </bottom>
      <diagonal/>
    </border>
    <border>
      <left/>
      <right style="thick">
        <color theme="4" tint="-0.24994659260841701"/>
      </right>
      <top style="thick">
        <color theme="4" tint="0.39991454817346722"/>
      </top>
      <bottom style="thick">
        <color theme="4" tint="-0.24994659260841701"/>
      </bottom>
      <diagonal/>
    </border>
    <border>
      <left style="thick">
        <color theme="4" tint="0.39994506668294322"/>
      </left>
      <right/>
      <top style="thick">
        <color theme="2"/>
      </top>
      <bottom style="thick">
        <color theme="2" tint="-0.499984740745262"/>
      </bottom>
      <diagonal/>
    </border>
    <border>
      <left/>
      <right style="thick">
        <color theme="2" tint="-0.499984740745262"/>
      </right>
      <top style="thick">
        <color theme="2"/>
      </top>
      <bottom style="thick">
        <color theme="2" tint="-0.499984740745262"/>
      </bottom>
      <diagonal/>
    </border>
    <border>
      <left style="thick">
        <color theme="4" tint="0.39994506668294322"/>
      </left>
      <right/>
      <top style="thick">
        <color theme="2" tint="-0.499984740745262"/>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
      <left style="thick">
        <color theme="4" tint="0.79995117038483843"/>
      </left>
      <right/>
      <top style="thick">
        <color theme="4" tint="0.39994506668294322"/>
      </top>
      <bottom style="thick">
        <color theme="4" tint="0.39994506668294322"/>
      </bottom>
      <diagonal/>
    </border>
    <border>
      <left/>
      <right style="thick">
        <color theme="4" tint="0.39994506668294322"/>
      </right>
      <top style="thick">
        <color theme="4" tint="0.39994506668294322"/>
      </top>
      <bottom style="thick">
        <color theme="4" tint="0.39994506668294322"/>
      </bottom>
      <diagonal/>
    </border>
  </borders>
  <cellStyleXfs count="1">
    <xf numFmtId="0" fontId="0" fillId="0" borderId="0">
      <alignment vertical="center"/>
    </xf>
  </cellStyleXfs>
  <cellXfs count="39">
    <xf numFmtId="0" fontId="0" fillId="0" borderId="0" xfId="0">
      <alignment vertical="center"/>
    </xf>
    <xf numFmtId="0" fontId="3" fillId="0" borderId="0" xfId="0" applyFont="1">
      <alignment vertical="center"/>
    </xf>
    <xf numFmtId="0" fontId="5" fillId="0" borderId="0" xfId="0" applyFont="1">
      <alignment vertical="center"/>
    </xf>
    <xf numFmtId="0" fontId="8" fillId="0" borderId="0" xfId="0" applyFont="1" applyAlignment="1">
      <alignment horizontal="right" vertical="top"/>
    </xf>
    <xf numFmtId="0" fontId="0" fillId="0" borderId="0" xfId="0" applyAlignment="1">
      <alignment vertical="center" shrinkToFit="1"/>
    </xf>
    <xf numFmtId="0" fontId="9" fillId="0" borderId="0" xfId="0" applyFont="1">
      <alignment vertical="center"/>
    </xf>
    <xf numFmtId="0" fontId="11" fillId="0" borderId="0" xfId="0" applyFont="1" applyAlignment="1">
      <alignment horizontal="right" vertical="center"/>
    </xf>
    <xf numFmtId="0" fontId="12" fillId="0" borderId="0" xfId="0" applyFont="1">
      <alignment vertical="center"/>
    </xf>
    <xf numFmtId="0" fontId="3" fillId="0" borderId="0" xfId="0" applyFont="1" applyProtection="1">
      <alignment vertical="center"/>
      <protection locked="0"/>
    </xf>
    <xf numFmtId="177" fontId="3" fillId="0" borderId="0" xfId="0" applyNumberFormat="1" applyFont="1">
      <alignment vertical="center"/>
    </xf>
    <xf numFmtId="177" fontId="3" fillId="0" borderId="0" xfId="0" applyNumberFormat="1" applyFont="1" applyAlignment="1">
      <alignment horizontal="left" vertical="center"/>
    </xf>
    <xf numFmtId="0" fontId="3" fillId="0" borderId="0" xfId="0" applyFont="1" applyAlignment="1">
      <alignment horizontal="right" vertical="center"/>
    </xf>
    <xf numFmtId="0" fontId="6" fillId="0" borderId="8" xfId="0" applyFont="1" applyBorder="1">
      <alignment vertical="center"/>
    </xf>
    <xf numFmtId="0" fontId="0" fillId="0" borderId="9" xfId="0" applyBorder="1">
      <alignment vertical="center"/>
    </xf>
    <xf numFmtId="0" fontId="3" fillId="0" borderId="9" xfId="0" applyFont="1" applyBorder="1">
      <alignment vertical="center"/>
    </xf>
    <xf numFmtId="177" fontId="4" fillId="0" borderId="8" xfId="0" applyNumberFormat="1" applyFont="1" applyBorder="1">
      <alignment vertical="center"/>
    </xf>
    <xf numFmtId="177" fontId="4" fillId="0" borderId="10" xfId="0" applyNumberFormat="1" applyFont="1" applyBorder="1">
      <alignment vertical="center"/>
    </xf>
    <xf numFmtId="0" fontId="3" fillId="0" borderId="11" xfId="0" applyFont="1" applyBorder="1">
      <alignment vertical="center"/>
    </xf>
    <xf numFmtId="177" fontId="4" fillId="0" borderId="10" xfId="0" applyNumberFormat="1" applyFont="1" applyBorder="1" applyAlignment="1">
      <alignment vertical="center" wrapText="1"/>
    </xf>
    <xf numFmtId="0" fontId="4" fillId="0" borderId="10" xfId="0" applyFont="1" applyBorder="1">
      <alignment vertical="center"/>
    </xf>
    <xf numFmtId="176" fontId="4" fillId="0" borderId="10" xfId="0" applyNumberFormat="1" applyFont="1" applyBorder="1" applyAlignment="1">
      <alignment horizontal="left" vertical="center"/>
    </xf>
    <xf numFmtId="0" fontId="0" fillId="0" borderId="11" xfId="0" applyBorder="1">
      <alignment vertical="center"/>
    </xf>
    <xf numFmtId="178" fontId="4" fillId="0" borderId="10" xfId="0" applyNumberFormat="1" applyFont="1" applyBorder="1" applyAlignment="1">
      <alignment horizontal="left" vertical="center"/>
    </xf>
    <xf numFmtId="0" fontId="6" fillId="0" borderId="10" xfId="0" applyFont="1" applyBorder="1">
      <alignment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2"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2" fillId="2" borderId="1" xfId="0" applyFont="1" applyFill="1" applyBorder="1" applyAlignment="1">
      <alignment horizontal="center" vertical="center" shrinkToFit="1"/>
    </xf>
    <xf numFmtId="0" fontId="2" fillId="2" borderId="2" xfId="0" applyFont="1" applyFill="1" applyBorder="1" applyAlignment="1">
      <alignment horizontal="center" vertical="center" shrinkToFit="1"/>
    </xf>
    <xf numFmtId="0" fontId="0" fillId="0" borderId="0" xfId="0" applyFont="1">
      <alignment vertical="center"/>
    </xf>
    <xf numFmtId="0" fontId="13" fillId="0" borderId="0" xfId="0" applyFont="1" applyAlignment="1">
      <alignment horizontal="right" vertical="top"/>
    </xf>
  </cellXfs>
  <cellStyles count="1">
    <cellStyle name="標準" xfId="0" builtinId="0"/>
  </cellStyles>
  <dxfs count="0"/>
  <tableStyles count="0" defaultTableStyle="TableStyleMedium2" defaultPivotStyle="PivotStyleLight16"/>
  <colors>
    <mruColors>
      <color rgb="FFF571FF"/>
      <color rgb="FFFFC1FF"/>
      <color rgb="FFFF11FF"/>
      <color rgb="FFFFDDFF"/>
      <color rgb="FFFF99FF"/>
      <color rgb="FF993366"/>
      <color rgb="FFAC00A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Drop" dropStyle="combo" dx="22" fmlaLink="$B$38" fmlaRange="Sheet1!$H$2:$H$5" noThreeD="1" sel="1" val="0"/>
</file>

<file path=xl/ctrlProps/ctrlProp2.xml><?xml version="1.0" encoding="utf-8"?>
<formControlPr xmlns="http://schemas.microsoft.com/office/spreadsheetml/2009/9/main" objectType="Drop" dropStyle="combo" dx="22" fmlaLink="$B$40" fmlaRange="Sheet1!$H$7:$H$8" noThreeD="1" sel="2" val="0"/>
</file>

<file path=xl/ctrlProps/ctrlProp3.xml><?xml version="1.0" encoding="utf-8"?>
<formControlPr xmlns="http://schemas.microsoft.com/office/spreadsheetml/2009/9/main" objectType="Drop" dropStyle="combo" dx="22" fmlaLink="$B$26" fmlaRange="'1枚目'!$E$28:$E$35" noThreeD="1" sel="2" val="0"/>
</file>

<file path=xl/ctrlProps/ctrlProp4.xml><?xml version="1.0" encoding="utf-8"?>
<formControlPr xmlns="http://schemas.microsoft.com/office/spreadsheetml/2009/9/main" objectType="Drop" dropStyle="combo" dx="22" fmlaLink="$B$45" fmlaRange="Sheet1!$H$18:$H$22" noThreeD="1" sel="2" val="0"/>
</file>

<file path=xl/ctrlProps/ctrlProp5.xml><?xml version="1.0" encoding="utf-8"?>
<formControlPr xmlns="http://schemas.microsoft.com/office/spreadsheetml/2009/9/main" objectType="Drop" dropStyle="combo" dx="22" fmlaLink="$B$45" fmlaRange="Sheet1!$H$18:$H$22" noThreeD="1" sel="2" val="0"/>
</file>

<file path=xl/ctrlProps/ctrlProp6.xml><?xml version="1.0" encoding="utf-8"?>
<formControlPr xmlns="http://schemas.microsoft.com/office/spreadsheetml/2009/9/main" objectType="Drop" dropStyle="combo" dx="22" fmlaLink="$B$27" fmlaRange="'1枚目'!$E$28:$E$35" noThreeD="1" sel="2" val="0"/>
</file>

<file path=xl/ctrlProps/ctrlProp7.xml><?xml version="1.0" encoding="utf-8"?>
<formControlPr xmlns="http://schemas.microsoft.com/office/spreadsheetml/2009/9/main" objectType="Drop" dropStyle="combo" dx="22" fmlaLink="$B$40" fmlaRange="Sheet1!$H$7:$H$8" noThreeD="1" sel="2" val="0"/>
</file>

<file path=xl/ctrlProps/ctrlProp8.xml><?xml version="1.0" encoding="utf-8"?>
<formControlPr xmlns="http://schemas.microsoft.com/office/spreadsheetml/2009/9/main" objectType="Drop" dropStyle="combo" dx="22" fmlaLink="$B$38" fmlaRange="Sheet1!$H$2:$H$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hyperlink" Target="#'1&#26522;&#30446;'!B22"/><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hyperlink" Target="#'1&#26522;&#30446;'!B19"/><Relationship Id="rId5" Type="http://schemas.openxmlformats.org/officeDocument/2006/relationships/image" Target="../media/image6.emf"/><Relationship Id="rId10" Type="http://schemas.openxmlformats.org/officeDocument/2006/relationships/image" Target="../media/image10.png"/><Relationship Id="rId4" Type="http://schemas.openxmlformats.org/officeDocument/2006/relationships/image" Target="../media/image5.emf"/><Relationship Id="rId9" Type="http://schemas.openxmlformats.org/officeDocument/2006/relationships/hyperlink" Target="#'1&#26522;&#30446;'!D4"/></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4" Type="http://schemas.openxmlformats.org/officeDocument/2006/relationships/image" Target="../media/image3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absolute">
    <xdr:from>
      <xdr:col>0</xdr:col>
      <xdr:colOff>126222</xdr:colOff>
      <xdr:row>2</xdr:row>
      <xdr:rowOff>3327</xdr:rowOff>
    </xdr:from>
    <xdr:to>
      <xdr:col>26</xdr:col>
      <xdr:colOff>63498</xdr:colOff>
      <xdr:row>67</xdr:row>
      <xdr:rowOff>30890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6222" y="341994"/>
          <a:ext cx="17823109" cy="11034229"/>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129143</xdr:colOff>
          <xdr:row>0</xdr:row>
          <xdr:rowOff>56836</xdr:rowOff>
        </xdr:from>
        <xdr:to>
          <xdr:col>17</xdr:col>
          <xdr:colOff>2538</xdr:colOff>
          <xdr:row>35</xdr:row>
          <xdr:rowOff>247336</xdr:rowOff>
        </xdr:to>
        <xdr:pic>
          <xdr:nvPicPr>
            <xdr:cNvPr id="35" name="図 34">
              <a:extLst>
                <a:ext uri="{FF2B5EF4-FFF2-40B4-BE49-F238E27FC236}">
                  <a16:creationId xmlns:a16="http://schemas.microsoft.com/office/drawing/2014/main" id="{00000000-0008-0000-0100-000023000000}"/>
                </a:ext>
              </a:extLst>
            </xdr:cNvPr>
            <xdr:cNvPicPr>
              <a:picLocks noChangeAspect="1" noChangeArrowheads="1"/>
              <a:extLst>
                <a:ext uri="{84589F7E-364E-4C9E-8A38-B11213B215E9}">
                  <a14:cameraTool cellRange="画像" spid="_x0000_s6629"/>
                </a:ext>
              </a:extLst>
            </xdr:cNvPicPr>
          </xdr:nvPicPr>
          <xdr:blipFill>
            <a:blip xmlns:r="http://schemas.openxmlformats.org/officeDocument/2006/relationships" r:embed="rId1"/>
            <a:srcRect/>
            <a:stretch>
              <a:fillRect/>
            </a:stretch>
          </xdr:blipFill>
          <xdr:spPr bwMode="auto">
            <a:xfrm>
              <a:off x="6119310" y="56836"/>
              <a:ext cx="7207645" cy="945091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96185</xdr:colOff>
          <xdr:row>25</xdr:row>
          <xdr:rowOff>195263</xdr:rowOff>
        </xdr:from>
        <xdr:to>
          <xdr:col>8</xdr:col>
          <xdr:colOff>20278</xdr:colOff>
          <xdr:row>27</xdr:row>
          <xdr:rowOff>166811</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a:extLst>
                <a:ext uri="{84589F7E-364E-4C9E-8A38-B11213B215E9}">
                  <a14:cameraTool cellRange="マーク1" spid="_x0000_s6630"/>
                </a:ext>
              </a:extLst>
            </xdr:cNvPicPr>
          </xdr:nvPicPr>
          <xdr:blipFill>
            <a:blip xmlns:r="http://schemas.openxmlformats.org/officeDocument/2006/relationships" r:embed="rId2"/>
            <a:srcRect/>
            <a:stretch>
              <a:fillRect/>
            </a:stretch>
          </xdr:blipFill>
          <xdr:spPr bwMode="auto">
            <a:xfrm>
              <a:off x="6747120" y="6821350"/>
              <a:ext cx="594984" cy="5016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515529</xdr:colOff>
          <xdr:row>24</xdr:row>
          <xdr:rowOff>103188</xdr:rowOff>
        </xdr:from>
        <xdr:to>
          <xdr:col>9</xdr:col>
          <xdr:colOff>355256</xdr:colOff>
          <xdr:row>25</xdr:row>
          <xdr:rowOff>234967</xdr:rowOff>
        </xdr:to>
        <xdr:pic>
          <xdr:nvPicPr>
            <xdr:cNvPr id="39" name="図 38">
              <a:extLst>
                <a:ext uri="{FF2B5EF4-FFF2-40B4-BE49-F238E27FC236}">
                  <a16:creationId xmlns:a16="http://schemas.microsoft.com/office/drawing/2014/main" id="{00000000-0008-0000-0100-000027000000}"/>
                </a:ext>
              </a:extLst>
            </xdr:cNvPr>
            <xdr:cNvPicPr>
              <a:picLocks noChangeAspect="1"/>
              <a:extLst>
                <a:ext uri="{84589F7E-364E-4C9E-8A38-B11213B215E9}">
                  <a14:cameraTool cellRange="マーク2" spid="_x0000_s6631"/>
                </a:ext>
              </a:extLst>
            </xdr:cNvPicPr>
          </xdr:nvPicPr>
          <xdr:blipFill>
            <a:blip xmlns:r="http://schemas.openxmlformats.org/officeDocument/2006/relationships" r:embed="rId3">
              <a:alphaModFix/>
            </a:blip>
            <a:stretch>
              <a:fillRect/>
            </a:stretch>
          </xdr:blipFill>
          <xdr:spPr>
            <a:xfrm>
              <a:off x="7837355" y="6464231"/>
              <a:ext cx="510618" cy="39682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574236</xdr:colOff>
          <xdr:row>27</xdr:row>
          <xdr:rowOff>177799</xdr:rowOff>
        </xdr:from>
        <xdr:to>
          <xdr:col>9</xdr:col>
          <xdr:colOff>336233</xdr:colOff>
          <xdr:row>28</xdr:row>
          <xdr:rowOff>234949</xdr:rowOff>
        </xdr:to>
        <xdr:pic>
          <xdr:nvPicPr>
            <xdr:cNvPr id="2248" name="図 2247">
              <a:extLst>
                <a:ext uri="{FF2B5EF4-FFF2-40B4-BE49-F238E27FC236}">
                  <a16:creationId xmlns:a16="http://schemas.microsoft.com/office/drawing/2014/main" id="{00000000-0008-0000-0100-0000C8080000}"/>
                </a:ext>
              </a:extLst>
            </xdr:cNvPr>
            <xdr:cNvPicPr>
              <a:picLocks noChangeAspect="1"/>
              <a:extLst>
                <a:ext uri="{84589F7E-364E-4C9E-8A38-B11213B215E9}">
                  <a14:cameraTool cellRange="社マーク1" spid="_x0000_s6632"/>
                </a:ext>
              </a:extLst>
            </xdr:cNvPicPr>
          </xdr:nvPicPr>
          <xdr:blipFill>
            <a:blip xmlns:r="http://schemas.openxmlformats.org/officeDocument/2006/relationships" r:embed="rId4"/>
            <a:stretch>
              <a:fillRect/>
            </a:stretch>
          </xdr:blipFill>
          <xdr:spPr>
            <a:xfrm>
              <a:off x="7896062" y="7333973"/>
              <a:ext cx="432888" cy="32219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158266</xdr:colOff>
          <xdr:row>28</xdr:row>
          <xdr:rowOff>165875</xdr:rowOff>
        </xdr:from>
        <xdr:to>
          <xdr:col>7</xdr:col>
          <xdr:colOff>615466</xdr:colOff>
          <xdr:row>30</xdr:row>
          <xdr:rowOff>32525</xdr:rowOff>
        </xdr:to>
        <xdr:pic>
          <xdr:nvPicPr>
            <xdr:cNvPr id="2249" name="図 2248">
              <a:extLst>
                <a:ext uri="{FF2B5EF4-FFF2-40B4-BE49-F238E27FC236}">
                  <a16:creationId xmlns:a16="http://schemas.microsoft.com/office/drawing/2014/main" id="{00000000-0008-0000-0100-0000C9080000}"/>
                </a:ext>
              </a:extLst>
            </xdr:cNvPr>
            <xdr:cNvPicPr>
              <a:picLocks noChangeAspect="1"/>
              <a:extLst>
                <a:ext uri="{84589F7E-364E-4C9E-8A38-B11213B215E9}">
                  <a14:cameraTool cellRange="社マーク2" spid="_x0000_s6633"/>
                </a:ext>
              </a:extLst>
            </xdr:cNvPicPr>
          </xdr:nvPicPr>
          <xdr:blipFill>
            <a:blip xmlns:r="http://schemas.openxmlformats.org/officeDocument/2006/relationships" r:embed="rId5"/>
            <a:stretch>
              <a:fillRect/>
            </a:stretch>
          </xdr:blipFill>
          <xdr:spPr>
            <a:xfrm>
              <a:off x="6809201" y="7587092"/>
              <a:ext cx="457200" cy="396737"/>
            </a:xfrm>
            <a:prstGeom prst="rect">
              <a:avLst/>
            </a:prstGeom>
          </xdr:spPr>
        </xdr:pic>
        <xdr:clientData/>
      </xdr:twoCellAnchor>
    </mc:Choice>
    <mc:Fallback/>
  </mc:AlternateContent>
  <xdr:twoCellAnchor editAs="absolute">
    <xdr:from>
      <xdr:col>7</xdr:col>
      <xdr:colOff>10929</xdr:colOff>
      <xdr:row>24</xdr:row>
      <xdr:rowOff>211138</xdr:rowOff>
    </xdr:from>
    <xdr:to>
      <xdr:col>11</xdr:col>
      <xdr:colOff>515157</xdr:colOff>
      <xdr:row>29</xdr:row>
      <xdr:rowOff>236076</xdr:rowOff>
    </xdr:to>
    <xdr:grpSp>
      <xdr:nvGrpSpPr>
        <xdr:cNvPr id="19" name="グループ化 18">
          <a:extLst>
            <a:ext uri="{FF2B5EF4-FFF2-40B4-BE49-F238E27FC236}">
              <a16:creationId xmlns:a16="http://schemas.microsoft.com/office/drawing/2014/main" id="{00000000-0008-0000-0100-000013000000}"/>
            </a:ext>
          </a:extLst>
        </xdr:cNvPr>
        <xdr:cNvGrpSpPr/>
      </xdr:nvGrpSpPr>
      <xdr:grpSpPr>
        <a:xfrm>
          <a:off x="6667846" y="6561138"/>
          <a:ext cx="3171228" cy="1347855"/>
          <a:chOff x="6604002" y="6961188"/>
          <a:chExt cx="3055936" cy="1374313"/>
        </a:xfrm>
      </xdr:grpSpPr>
      <xdr:sp macro="" textlink="$R$41">
        <xdr:nvSpPr>
          <xdr:cNvPr id="17" name="テキスト ボックス 16">
            <a:extLst>
              <a:ext uri="{FF2B5EF4-FFF2-40B4-BE49-F238E27FC236}">
                <a16:creationId xmlns:a16="http://schemas.microsoft.com/office/drawing/2014/main" id="{00000000-0008-0000-0100-000011000000}"/>
              </a:ext>
            </a:extLst>
          </xdr:cNvPr>
          <xdr:cNvSpPr txBox="1">
            <a:spLocks/>
          </xdr:cNvSpPr>
        </xdr:nvSpPr>
        <xdr:spPr>
          <a:xfrm>
            <a:off x="9358315" y="8191501"/>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3A276C3F-C3E9-45A3-8E2A-343D6A37C845}"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1">
        <xdr:nvSpPr>
          <xdr:cNvPr id="16" name="テキスト ボックス 15">
            <a:extLst>
              <a:ext uri="{FF2B5EF4-FFF2-40B4-BE49-F238E27FC236}">
                <a16:creationId xmlns:a16="http://schemas.microsoft.com/office/drawing/2014/main" id="{00000000-0008-0000-0100-000010000000}"/>
              </a:ext>
            </a:extLst>
          </xdr:cNvPr>
          <xdr:cNvSpPr txBox="1">
            <a:spLocks/>
          </xdr:cNvSpPr>
        </xdr:nvSpPr>
        <xdr:spPr>
          <a:xfrm>
            <a:off x="9358315" y="7429501"/>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CE1D3219-1915-4FF7-AF27-4A44B3026FDE}"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0">
        <xdr:nvSpPr>
          <xdr:cNvPr id="9" name="テキスト ボックス 8">
            <a:extLst>
              <a:ext uri="{FF2B5EF4-FFF2-40B4-BE49-F238E27FC236}">
                <a16:creationId xmlns:a16="http://schemas.microsoft.com/office/drawing/2014/main" id="{00000000-0008-0000-0100-000009000000}"/>
              </a:ext>
            </a:extLst>
          </xdr:cNvPr>
          <xdr:cNvSpPr txBox="1">
            <a:spLocks/>
          </xdr:cNvSpPr>
        </xdr:nvSpPr>
        <xdr:spPr>
          <a:xfrm>
            <a:off x="6604002" y="7715251"/>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0355E6B-E641-4850-AEB8-9DCA96EA16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施工者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R$39">
        <xdr:nvSpPr>
          <xdr:cNvPr id="3" name="テキスト ボックス 2">
            <a:extLst>
              <a:ext uri="{FF2B5EF4-FFF2-40B4-BE49-F238E27FC236}">
                <a16:creationId xmlns:a16="http://schemas.microsoft.com/office/drawing/2014/main" id="{00000000-0008-0000-0100-000003000000}"/>
              </a:ext>
            </a:extLst>
          </xdr:cNvPr>
          <xdr:cNvSpPr txBox="1">
            <a:spLocks/>
          </xdr:cNvSpPr>
        </xdr:nvSpPr>
        <xdr:spPr>
          <a:xfrm>
            <a:off x="6604002" y="6961188"/>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7B732B2E-682A-4D2C-912B-0A4B78E26647}"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発注者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6</xdr:col>
      <xdr:colOff>663657</xdr:colOff>
      <xdr:row>10</xdr:row>
      <xdr:rowOff>143485</xdr:rowOff>
    </xdr:from>
    <xdr:to>
      <xdr:col>13</xdr:col>
      <xdr:colOff>545701</xdr:colOff>
      <xdr:row>29</xdr:row>
      <xdr:rowOff>236470</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6653824" y="2789318"/>
          <a:ext cx="4549294" cy="5120069"/>
          <a:chOff x="6640514" y="2810485"/>
          <a:chExt cx="4412438" cy="5160285"/>
        </a:xfrm>
      </xdr:grpSpPr>
      <xdr:sp macro="" textlink="$P$51">
        <xdr:nvSpPr>
          <xdr:cNvPr id="2141" name="テキスト ボックス 2140">
            <a:extLst>
              <a:ext uri="{FF2B5EF4-FFF2-40B4-BE49-F238E27FC236}">
                <a16:creationId xmlns:a16="http://schemas.microsoft.com/office/drawing/2014/main" id="{00000000-0008-0000-0100-00005D080000}"/>
              </a:ext>
            </a:extLst>
          </xdr:cNvPr>
          <xdr:cNvSpPr txBox="1"/>
        </xdr:nvSpPr>
        <xdr:spPr>
          <a:xfrm>
            <a:off x="9823304" y="7838717"/>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35A816B-E5E8-4074-B25E-36C7F3984B7E}"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N$58">
        <xdr:nvSpPr>
          <xdr:cNvPr id="2140" name="テキスト ボックス 2139">
            <a:extLst>
              <a:ext uri="{FF2B5EF4-FFF2-40B4-BE49-F238E27FC236}">
                <a16:creationId xmlns:a16="http://schemas.microsoft.com/office/drawing/2014/main" id="{00000000-0008-0000-0100-00005C080000}"/>
              </a:ext>
            </a:extLst>
          </xdr:cNvPr>
          <xdr:cNvSpPr txBox="1"/>
        </xdr:nvSpPr>
        <xdr:spPr>
          <a:xfrm>
            <a:off x="7634145" y="7337512"/>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F9FD094-8A93-4722-A029-E8C2A09CAF8E}" type="TxLink">
              <a:rPr kumimoji="1" lang="en-US" altLang="en-US" sz="2800" b="1" i="0" u="none" strike="noStrike">
                <a:solidFill>
                  <a:sysClr val="windowText" lastClr="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9">
        <xdr:nvSpPr>
          <xdr:cNvPr id="2137" name="テキスト ボックス 2136">
            <a:extLst>
              <a:ext uri="{FF2B5EF4-FFF2-40B4-BE49-F238E27FC236}">
                <a16:creationId xmlns:a16="http://schemas.microsoft.com/office/drawing/2014/main" id="{00000000-0008-0000-0100-000059080000}"/>
              </a:ext>
            </a:extLst>
          </xdr:cNvPr>
          <xdr:cNvSpPr txBox="1"/>
        </xdr:nvSpPr>
        <xdr:spPr>
          <a:xfrm>
            <a:off x="7634145" y="7337512"/>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9A073CB-CEF4-4D15-99DA-543E178CC9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1">
        <xdr:nvSpPr>
          <xdr:cNvPr id="2136" name="テキスト ボックス 2135">
            <a:extLst>
              <a:ext uri="{FF2B5EF4-FFF2-40B4-BE49-F238E27FC236}">
                <a16:creationId xmlns:a16="http://schemas.microsoft.com/office/drawing/2014/main" id="{00000000-0008-0000-0100-000058080000}"/>
              </a:ext>
            </a:extLst>
          </xdr:cNvPr>
          <xdr:cNvSpPr txBox="1"/>
        </xdr:nvSpPr>
        <xdr:spPr>
          <a:xfrm>
            <a:off x="7634145" y="7589240"/>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2F5DD5C-F7E7-4D2A-9CB0-8A24130BEF2C}"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2">
        <xdr:nvSpPr>
          <xdr:cNvPr id="2139" name="テキスト ボックス 2138">
            <a:extLst>
              <a:ext uri="{FF2B5EF4-FFF2-40B4-BE49-F238E27FC236}">
                <a16:creationId xmlns:a16="http://schemas.microsoft.com/office/drawing/2014/main" id="{00000000-0008-0000-0100-00005B080000}"/>
              </a:ext>
            </a:extLst>
          </xdr:cNvPr>
          <xdr:cNvSpPr txBox="1"/>
        </xdr:nvSpPr>
        <xdr:spPr>
          <a:xfrm>
            <a:off x="7634145" y="7589240"/>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1AD77D3-9751-4397-9AEC-4B12C80D580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4">
        <xdr:nvSpPr>
          <xdr:cNvPr id="2135" name="テキスト ボックス 2134">
            <a:extLst>
              <a:ext uri="{FF2B5EF4-FFF2-40B4-BE49-F238E27FC236}">
                <a16:creationId xmlns:a16="http://schemas.microsoft.com/office/drawing/2014/main" id="{00000000-0008-0000-0100-000057080000}"/>
              </a:ext>
            </a:extLst>
          </xdr:cNvPr>
          <xdr:cNvSpPr txBox="1"/>
        </xdr:nvSpPr>
        <xdr:spPr>
          <a:xfrm>
            <a:off x="7634145" y="7275598"/>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95D9A5B-4D93-4DAD-9126-79EFFAB0DDCA}" type="TxLink">
              <a:rPr kumimoji="1" lang="ja-JP"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5">
        <xdr:nvSpPr>
          <xdr:cNvPr id="2138" name="テキスト ボックス 2137">
            <a:extLst>
              <a:ext uri="{FF2B5EF4-FFF2-40B4-BE49-F238E27FC236}">
                <a16:creationId xmlns:a16="http://schemas.microsoft.com/office/drawing/2014/main" id="{00000000-0008-0000-0100-00005A080000}"/>
              </a:ext>
            </a:extLst>
          </xdr:cNvPr>
          <xdr:cNvSpPr txBox="1"/>
        </xdr:nvSpPr>
        <xdr:spPr>
          <a:xfrm>
            <a:off x="7634145" y="7275598"/>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6D70D39-1D61-4667-83D1-FDBD162962B8}" type="TxLink">
              <a:rPr kumimoji="1" lang="en-US"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0">
        <xdr:nvSpPr>
          <xdr:cNvPr id="2131" name="テキスト ボックス 2130">
            <a:extLst>
              <a:ext uri="{FF2B5EF4-FFF2-40B4-BE49-F238E27FC236}">
                <a16:creationId xmlns:a16="http://schemas.microsoft.com/office/drawing/2014/main" id="{00000000-0008-0000-0100-000053080000}"/>
              </a:ext>
            </a:extLst>
          </xdr:cNvPr>
          <xdr:cNvSpPr txBox="1"/>
        </xdr:nvSpPr>
        <xdr:spPr>
          <a:xfrm>
            <a:off x="9823304" y="7082843"/>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F39BFB4-94C1-4939-93BE-A1BA03B9B114}"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L$58">
        <xdr:nvSpPr>
          <xdr:cNvPr id="2132" name="テキスト ボックス 2131">
            <a:extLst>
              <a:ext uri="{FF2B5EF4-FFF2-40B4-BE49-F238E27FC236}">
                <a16:creationId xmlns:a16="http://schemas.microsoft.com/office/drawing/2014/main" id="{00000000-0008-0000-0100-000054080000}"/>
              </a:ext>
            </a:extLst>
          </xdr:cNvPr>
          <xdr:cNvSpPr txBox="1"/>
        </xdr:nvSpPr>
        <xdr:spPr>
          <a:xfrm>
            <a:off x="7634145" y="6587909"/>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837120A-07CA-4CB1-A762-76CFE1F45A25}"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59">
        <xdr:nvSpPr>
          <xdr:cNvPr id="2130" name="テキスト ボックス 2129">
            <a:extLst>
              <a:ext uri="{FF2B5EF4-FFF2-40B4-BE49-F238E27FC236}">
                <a16:creationId xmlns:a16="http://schemas.microsoft.com/office/drawing/2014/main" id="{00000000-0008-0000-0100-000052080000}"/>
              </a:ext>
            </a:extLst>
          </xdr:cNvPr>
          <xdr:cNvSpPr txBox="1"/>
        </xdr:nvSpPr>
        <xdr:spPr>
          <a:xfrm>
            <a:off x="7634145" y="6587909"/>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2E0956C-7FCC-4979-8AA9-974DD02F9D69}"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L$51">
        <xdr:nvSpPr>
          <xdr:cNvPr id="2126" name="テキスト ボックス 2125">
            <a:extLst>
              <a:ext uri="{FF2B5EF4-FFF2-40B4-BE49-F238E27FC236}">
                <a16:creationId xmlns:a16="http://schemas.microsoft.com/office/drawing/2014/main" id="{00000000-0008-0000-0100-00004E080000}"/>
              </a:ext>
            </a:extLst>
          </xdr:cNvPr>
          <xdr:cNvSpPr txBox="1"/>
        </xdr:nvSpPr>
        <xdr:spPr>
          <a:xfrm>
            <a:off x="7634145" y="6830228"/>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54E2B74-483E-4599-84BC-8AFB723D675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52">
        <xdr:nvSpPr>
          <xdr:cNvPr id="2134" name="テキスト ボックス 2133">
            <a:extLst>
              <a:ext uri="{FF2B5EF4-FFF2-40B4-BE49-F238E27FC236}">
                <a16:creationId xmlns:a16="http://schemas.microsoft.com/office/drawing/2014/main" id="{00000000-0008-0000-0100-000056080000}"/>
              </a:ext>
            </a:extLst>
          </xdr:cNvPr>
          <xdr:cNvSpPr txBox="1"/>
        </xdr:nvSpPr>
        <xdr:spPr>
          <a:xfrm>
            <a:off x="7634145" y="6830228"/>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EF4CC5E8-3C90-469B-9BBF-45D2CFD5E7BA}"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44">
        <xdr:nvSpPr>
          <xdr:cNvPr id="2125" name="テキスト ボックス 2124">
            <a:extLst>
              <a:ext uri="{FF2B5EF4-FFF2-40B4-BE49-F238E27FC236}">
                <a16:creationId xmlns:a16="http://schemas.microsoft.com/office/drawing/2014/main" id="{00000000-0008-0000-0100-00004D080000}"/>
              </a:ext>
            </a:extLst>
          </xdr:cNvPr>
          <xdr:cNvSpPr txBox="1"/>
        </xdr:nvSpPr>
        <xdr:spPr>
          <a:xfrm>
            <a:off x="7634145" y="6519723"/>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E23D74D-04F6-4FB1-BB75-C6BB9E523E4E}" type="TxLink">
              <a:rPr kumimoji="1" lang="ja-JP"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45">
        <xdr:nvSpPr>
          <xdr:cNvPr id="2133" name="テキスト ボックス 2132">
            <a:extLst>
              <a:ext uri="{FF2B5EF4-FFF2-40B4-BE49-F238E27FC236}">
                <a16:creationId xmlns:a16="http://schemas.microsoft.com/office/drawing/2014/main" id="{00000000-0008-0000-0100-000055080000}"/>
              </a:ext>
            </a:extLst>
          </xdr:cNvPr>
          <xdr:cNvSpPr txBox="1"/>
        </xdr:nvSpPr>
        <xdr:spPr>
          <a:xfrm>
            <a:off x="7634145" y="6519723"/>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AF8438-BE0A-4637-BDA7-AF2EA0BC25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J$52">
        <xdr:nvSpPr>
          <xdr:cNvPr id="2124" name="テキスト ボックス 2123">
            <a:extLst>
              <a:ext uri="{FF2B5EF4-FFF2-40B4-BE49-F238E27FC236}">
                <a16:creationId xmlns:a16="http://schemas.microsoft.com/office/drawing/2014/main" id="{00000000-0008-0000-0100-00004C080000}"/>
              </a:ext>
            </a:extLst>
          </xdr:cNvPr>
          <xdr:cNvSpPr txBox="1"/>
        </xdr:nvSpPr>
        <xdr:spPr>
          <a:xfrm>
            <a:off x="6773320" y="5923106"/>
            <a:ext cx="4138724"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98EC447-B268-4B44-BBD9-1A80AAFB4ED8}" type="TxLink">
              <a:rPr kumimoji="1" lang="en-US" altLang="en-US" sz="2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a:solidFill>
                <a:schemeClr val="bg1"/>
              </a:solidFill>
              <a:effectLst/>
              <a:latin typeface="メイリオ" panose="020B0604030504040204" pitchFamily="50" charset="-128"/>
              <a:ea typeface="メイリオ" panose="020B0604030504040204" pitchFamily="50" charset="-128"/>
            </a:endParaRPr>
          </a:p>
        </xdr:txBody>
      </xdr:sp>
      <xdr:sp macro="" textlink="$J$53">
        <xdr:nvSpPr>
          <xdr:cNvPr id="2129" name="テキスト ボックス 2128">
            <a:extLst>
              <a:ext uri="{FF2B5EF4-FFF2-40B4-BE49-F238E27FC236}">
                <a16:creationId xmlns:a16="http://schemas.microsoft.com/office/drawing/2014/main" id="{00000000-0008-0000-0100-000051080000}"/>
              </a:ext>
            </a:extLst>
          </xdr:cNvPr>
          <xdr:cNvSpPr txBox="1"/>
        </xdr:nvSpPr>
        <xdr:spPr>
          <a:xfrm>
            <a:off x="6773320" y="5942156"/>
            <a:ext cx="4138724"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5978E92-15ED-401B-9992-D81C423C44DB}" type="TxLink">
              <a:rPr kumimoji="1" lang="en-US" altLang="en-US" sz="2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J$47">
        <xdr:nvSpPr>
          <xdr:cNvPr id="2128" name="テキスト ボックス 2127">
            <a:extLst>
              <a:ext uri="{FF2B5EF4-FFF2-40B4-BE49-F238E27FC236}">
                <a16:creationId xmlns:a16="http://schemas.microsoft.com/office/drawing/2014/main" id="{00000000-0008-0000-0100-000050080000}"/>
              </a:ext>
            </a:extLst>
          </xdr:cNvPr>
          <xdr:cNvSpPr txBox="1"/>
        </xdr:nvSpPr>
        <xdr:spPr>
          <a:xfrm>
            <a:off x="6773320" y="6126856"/>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B62AF0D-B942-4FFE-80A4-7BBC4140EB88}"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J$48">
        <xdr:nvSpPr>
          <xdr:cNvPr id="2123" name="テキスト ボックス 2122">
            <a:extLst>
              <a:ext uri="{FF2B5EF4-FFF2-40B4-BE49-F238E27FC236}">
                <a16:creationId xmlns:a16="http://schemas.microsoft.com/office/drawing/2014/main" id="{00000000-0008-0000-0100-00004B080000}"/>
              </a:ext>
            </a:extLst>
          </xdr:cNvPr>
          <xdr:cNvSpPr txBox="1"/>
        </xdr:nvSpPr>
        <xdr:spPr>
          <a:xfrm>
            <a:off x="6773320" y="6126856"/>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A126485-4FA1-456E-9E99-6E02E5479D8E}"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J$42">
        <xdr:nvSpPr>
          <xdr:cNvPr id="2127" name="テキスト ボックス 2126">
            <a:extLst>
              <a:ext uri="{FF2B5EF4-FFF2-40B4-BE49-F238E27FC236}">
                <a16:creationId xmlns:a16="http://schemas.microsoft.com/office/drawing/2014/main" id="{00000000-0008-0000-0100-00004F080000}"/>
              </a:ext>
            </a:extLst>
          </xdr:cNvPr>
          <xdr:cNvSpPr txBox="1"/>
        </xdr:nvSpPr>
        <xdr:spPr>
          <a:xfrm>
            <a:off x="6773320" y="5838308"/>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9EA8C6A-232D-4BA0-A861-CE1B7C35BB40}"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J$43">
        <xdr:nvSpPr>
          <xdr:cNvPr id="2120" name="テキスト ボックス 2119">
            <a:extLst>
              <a:ext uri="{FF2B5EF4-FFF2-40B4-BE49-F238E27FC236}">
                <a16:creationId xmlns:a16="http://schemas.microsoft.com/office/drawing/2014/main" id="{00000000-0008-0000-0100-000048080000}"/>
              </a:ext>
            </a:extLst>
          </xdr:cNvPr>
          <xdr:cNvSpPr txBox="1"/>
        </xdr:nvSpPr>
        <xdr:spPr>
          <a:xfrm>
            <a:off x="6773320" y="5838308"/>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68A101-B236-4F73-AA1D-18C966794BE3}"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P$49">
        <xdr:nvSpPr>
          <xdr:cNvPr id="2119" name="テキスト ボックス 2118">
            <a:extLst>
              <a:ext uri="{FF2B5EF4-FFF2-40B4-BE49-F238E27FC236}">
                <a16:creationId xmlns:a16="http://schemas.microsoft.com/office/drawing/2014/main" id="{00000000-0008-0000-0100-000047080000}"/>
              </a:ext>
            </a:extLst>
          </xdr:cNvPr>
          <xdr:cNvSpPr txBox="1"/>
        </xdr:nvSpPr>
        <xdr:spPr>
          <a:xfrm>
            <a:off x="8301821" y="5063613"/>
            <a:ext cx="2590424" cy="397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F2F136D-8601-416C-9A75-F786940A5295}"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solidFill>
                <a:schemeClr val="accent1">
                  <a:lumMod val="75000"/>
                </a:schemeClr>
              </a:solidFill>
              <a:effectLst/>
              <a:latin typeface="+mn-ea"/>
              <a:ea typeface="+mn-ea"/>
            </a:endParaRPr>
          </a:p>
        </xdr:txBody>
      </xdr:sp>
      <xdr:sp macro="" textlink="$P$47">
        <xdr:nvSpPr>
          <xdr:cNvPr id="2118" name="テキスト ボックス 2117">
            <a:extLst>
              <a:ext uri="{FF2B5EF4-FFF2-40B4-BE49-F238E27FC236}">
                <a16:creationId xmlns:a16="http://schemas.microsoft.com/office/drawing/2014/main" id="{00000000-0008-0000-0100-000046080000}"/>
              </a:ext>
            </a:extLst>
          </xdr:cNvPr>
          <xdr:cNvSpPr txBox="1"/>
        </xdr:nvSpPr>
        <xdr:spPr>
          <a:xfrm>
            <a:off x="9291128"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E6A0F62-A0E3-4A4C-B27C-C985F1B17839}"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P$46">
        <xdr:nvSpPr>
          <xdr:cNvPr id="2117" name="テキスト ボックス 2116">
            <a:extLst>
              <a:ext uri="{FF2B5EF4-FFF2-40B4-BE49-F238E27FC236}">
                <a16:creationId xmlns:a16="http://schemas.microsoft.com/office/drawing/2014/main" id="{00000000-0008-0000-0100-000045080000}"/>
              </a:ext>
            </a:extLst>
          </xdr:cNvPr>
          <xdr:cNvSpPr txBox="1"/>
        </xdr:nvSpPr>
        <xdr:spPr>
          <a:xfrm>
            <a:off x="8431732"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0A7A82C-3F8E-484D-93AE-C687AA176054}"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P$42">
        <xdr:nvSpPr>
          <xdr:cNvPr id="2116" name="テキスト ボックス 2115">
            <a:extLst>
              <a:ext uri="{FF2B5EF4-FFF2-40B4-BE49-F238E27FC236}">
                <a16:creationId xmlns:a16="http://schemas.microsoft.com/office/drawing/2014/main" id="{00000000-0008-0000-0100-000044080000}"/>
              </a:ext>
            </a:extLst>
          </xdr:cNvPr>
          <xdr:cNvSpPr txBox="1"/>
        </xdr:nvSpPr>
        <xdr:spPr>
          <a:xfrm>
            <a:off x="7554512" y="4484722"/>
            <a:ext cx="470018"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0ED8422-0A49-486F-8F9D-BE8A12ED6D76}"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P$45">
        <xdr:nvSpPr>
          <xdr:cNvPr id="2153" name="テキスト ボックス 2152">
            <a:extLst>
              <a:ext uri="{FF2B5EF4-FFF2-40B4-BE49-F238E27FC236}">
                <a16:creationId xmlns:a16="http://schemas.microsoft.com/office/drawing/2014/main" id="{00000000-0008-0000-0100-000069080000}"/>
              </a:ext>
            </a:extLst>
          </xdr:cNvPr>
          <xdr:cNvSpPr txBox="1"/>
        </xdr:nvSpPr>
        <xdr:spPr>
          <a:xfrm>
            <a:off x="9291128"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860CC7B-1E3D-4D22-9FB0-73CD4A121162}"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P$44">
        <xdr:nvSpPr>
          <xdr:cNvPr id="2152" name="テキスト ボックス 2151">
            <a:extLst>
              <a:ext uri="{FF2B5EF4-FFF2-40B4-BE49-F238E27FC236}">
                <a16:creationId xmlns:a16="http://schemas.microsoft.com/office/drawing/2014/main" id="{00000000-0008-0000-0100-000068080000}"/>
              </a:ext>
            </a:extLst>
          </xdr:cNvPr>
          <xdr:cNvSpPr txBox="1"/>
        </xdr:nvSpPr>
        <xdr:spPr>
          <a:xfrm>
            <a:off x="8431732"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F8B6EB5-AD38-4ED7-ACA2-CA5C5A3305B1}"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P$43">
        <xdr:nvSpPr>
          <xdr:cNvPr id="2151" name="テキスト ボックス 2150">
            <a:extLst>
              <a:ext uri="{FF2B5EF4-FFF2-40B4-BE49-F238E27FC236}">
                <a16:creationId xmlns:a16="http://schemas.microsoft.com/office/drawing/2014/main" id="{00000000-0008-0000-0100-000067080000}"/>
              </a:ext>
            </a:extLst>
          </xdr:cNvPr>
          <xdr:cNvSpPr txBox="1"/>
        </xdr:nvSpPr>
        <xdr:spPr>
          <a:xfrm>
            <a:off x="7554512" y="4484722"/>
            <a:ext cx="470018"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6C60F23-413E-489F-95F6-49F970E00FFC}"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H$47">
        <xdr:nvSpPr>
          <xdr:cNvPr id="2114" name="テキスト ボックス 2113">
            <a:extLst>
              <a:ext uri="{FF2B5EF4-FFF2-40B4-BE49-F238E27FC236}">
                <a16:creationId xmlns:a16="http://schemas.microsoft.com/office/drawing/2014/main" id="{00000000-0008-0000-0100-000042080000}"/>
              </a:ext>
            </a:extLst>
          </xdr:cNvPr>
          <xdr:cNvSpPr txBox="1"/>
        </xdr:nvSpPr>
        <xdr:spPr>
          <a:xfrm>
            <a:off x="6640514" y="3529687"/>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133B5D9-549B-423C-AF16-953CAA750121}"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H$42">
        <xdr:nvSpPr>
          <xdr:cNvPr id="2115" name="テキスト ボックス 2114">
            <a:extLst>
              <a:ext uri="{FF2B5EF4-FFF2-40B4-BE49-F238E27FC236}">
                <a16:creationId xmlns:a16="http://schemas.microsoft.com/office/drawing/2014/main" id="{00000000-0008-0000-0100-000043080000}"/>
              </a:ext>
            </a:extLst>
          </xdr:cNvPr>
          <xdr:cNvSpPr txBox="1">
            <a:spLocks/>
          </xdr:cNvSpPr>
        </xdr:nvSpPr>
        <xdr:spPr>
          <a:xfrm>
            <a:off x="6640514" y="2810485"/>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E5795A5-5C3F-4052-9317-53FEB1BA3E57}"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H$48">
        <xdr:nvSpPr>
          <xdr:cNvPr id="2121" name="テキスト ボックス 2120">
            <a:extLst>
              <a:ext uri="{FF2B5EF4-FFF2-40B4-BE49-F238E27FC236}">
                <a16:creationId xmlns:a16="http://schemas.microsoft.com/office/drawing/2014/main" id="{00000000-0008-0000-0100-000049080000}"/>
              </a:ext>
            </a:extLst>
          </xdr:cNvPr>
          <xdr:cNvSpPr txBox="1"/>
        </xdr:nvSpPr>
        <xdr:spPr>
          <a:xfrm>
            <a:off x="6640514" y="3529687"/>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37E35EB-40FF-4537-96E3-1202DEBC43E1}" type="TxLink">
              <a:rPr lang="en-US"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H$43">
        <xdr:nvSpPr>
          <xdr:cNvPr id="2122" name="テキスト ボックス 2121">
            <a:extLst>
              <a:ext uri="{FF2B5EF4-FFF2-40B4-BE49-F238E27FC236}">
                <a16:creationId xmlns:a16="http://schemas.microsoft.com/office/drawing/2014/main" id="{00000000-0008-0000-0100-00004A080000}"/>
              </a:ext>
            </a:extLst>
          </xdr:cNvPr>
          <xdr:cNvSpPr txBox="1">
            <a:spLocks/>
          </xdr:cNvSpPr>
        </xdr:nvSpPr>
        <xdr:spPr>
          <a:xfrm>
            <a:off x="6640514" y="2810485"/>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4EEDAB1-7055-40E4-8B6B-3D09FD33575B}"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8</xdr:col>
      <xdr:colOff>557388</xdr:colOff>
      <xdr:row>23</xdr:row>
      <xdr:rowOff>113221</xdr:rowOff>
    </xdr:from>
    <xdr:to>
      <xdr:col>10</xdr:col>
      <xdr:colOff>214345</xdr:colOff>
      <xdr:row>29</xdr:row>
      <xdr:rowOff>263193</xdr:rowOff>
    </xdr:to>
    <xdr:grpSp>
      <xdr:nvGrpSpPr>
        <xdr:cNvPr id="29" name="グループ化 28">
          <a:extLst>
            <a:ext uri="{FF2B5EF4-FFF2-40B4-BE49-F238E27FC236}">
              <a16:creationId xmlns:a16="http://schemas.microsoft.com/office/drawing/2014/main" id="{00000000-0008-0000-0100-00001D000000}"/>
            </a:ext>
          </a:extLst>
        </xdr:cNvPr>
        <xdr:cNvGrpSpPr/>
      </xdr:nvGrpSpPr>
      <xdr:grpSpPr>
        <a:xfrm>
          <a:off x="7881055" y="6198638"/>
          <a:ext cx="990457" cy="1737472"/>
          <a:chOff x="7782858" y="6553090"/>
          <a:chExt cx="958077" cy="1759212"/>
        </a:xfrm>
      </xdr:grpSpPr>
      <xdr:sp macro="" textlink="$Q$41">
        <xdr:nvSpPr>
          <xdr:cNvPr id="25" name="テキスト ボックス 24">
            <a:extLst>
              <a:ext uri="{FF2B5EF4-FFF2-40B4-BE49-F238E27FC236}">
                <a16:creationId xmlns:a16="http://schemas.microsoft.com/office/drawing/2014/main" id="{00000000-0008-0000-0100-000019000000}"/>
              </a:ext>
            </a:extLst>
          </xdr:cNvPr>
          <xdr:cNvSpPr txBox="1">
            <a:spLocks noChangeAspect="1"/>
          </xdr:cNvSpPr>
        </xdr:nvSpPr>
        <xdr:spPr>
          <a:xfrm>
            <a:off x="8468677" y="8185237"/>
            <a:ext cx="268646" cy="127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0E7665D1-DD7D-42EE-8E0E-6D31A9A32169}"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Q$41">
        <xdr:nvSpPr>
          <xdr:cNvPr id="24" name="テキスト ボックス 23">
            <a:extLst>
              <a:ext uri="{FF2B5EF4-FFF2-40B4-BE49-F238E27FC236}">
                <a16:creationId xmlns:a16="http://schemas.microsoft.com/office/drawing/2014/main" id="{00000000-0008-0000-0100-000018000000}"/>
              </a:ext>
            </a:extLst>
          </xdr:cNvPr>
          <xdr:cNvSpPr txBox="1">
            <a:spLocks noChangeAspect="1"/>
          </xdr:cNvSpPr>
        </xdr:nvSpPr>
        <xdr:spPr>
          <a:xfrm>
            <a:off x="8468676" y="7290759"/>
            <a:ext cx="272259" cy="12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28DA71-41F1-49D6-A9C3-EB56EA740273}"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Q$40">
        <xdr:nvSpPr>
          <xdr:cNvPr id="23" name="テキスト ボックス 22">
            <a:extLst>
              <a:ext uri="{FF2B5EF4-FFF2-40B4-BE49-F238E27FC236}">
                <a16:creationId xmlns:a16="http://schemas.microsoft.com/office/drawing/2014/main" id="{00000000-0008-0000-0100-000017000000}"/>
              </a:ext>
            </a:extLst>
          </xdr:cNvPr>
          <xdr:cNvSpPr txBox="1">
            <a:spLocks noChangeAspect="1"/>
          </xdr:cNvSpPr>
        </xdr:nvSpPr>
        <xdr:spPr>
          <a:xfrm>
            <a:off x="7782858" y="7445256"/>
            <a:ext cx="575308" cy="19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D442BD-4577-4044-AD32-1ADB6AC68C01}"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Q$39">
        <xdr:nvSpPr>
          <xdr:cNvPr id="21" name="テキスト ボックス 20">
            <a:extLst>
              <a:ext uri="{FF2B5EF4-FFF2-40B4-BE49-F238E27FC236}">
                <a16:creationId xmlns:a16="http://schemas.microsoft.com/office/drawing/2014/main" id="{00000000-0008-0000-0100-000015000000}"/>
              </a:ext>
            </a:extLst>
          </xdr:cNvPr>
          <xdr:cNvSpPr txBox="1">
            <a:spLocks noChangeAspect="1"/>
          </xdr:cNvSpPr>
        </xdr:nvSpPr>
        <xdr:spPr>
          <a:xfrm>
            <a:off x="7782858" y="6553090"/>
            <a:ext cx="575308" cy="199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C024370-A76A-438A-B572-F7C44B5D78DC}"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8</xdr:col>
      <xdr:colOff>545320</xdr:colOff>
      <xdr:row>9</xdr:row>
      <xdr:rowOff>166690</xdr:rowOff>
    </xdr:from>
    <xdr:to>
      <xdr:col>12</xdr:col>
      <xdr:colOff>29796</xdr:colOff>
      <xdr:row>30</xdr:row>
      <xdr:rowOff>1934</xdr:rowOff>
    </xdr:to>
    <xdr:grpSp>
      <xdr:nvGrpSpPr>
        <xdr:cNvPr id="20" name="グループ化 19">
          <a:extLst>
            <a:ext uri="{FF2B5EF4-FFF2-40B4-BE49-F238E27FC236}">
              <a16:creationId xmlns:a16="http://schemas.microsoft.com/office/drawing/2014/main" id="{00000000-0008-0000-0100-000014000000}"/>
            </a:ext>
          </a:extLst>
        </xdr:cNvPr>
        <xdr:cNvGrpSpPr/>
      </xdr:nvGrpSpPr>
      <xdr:grpSpPr>
        <a:xfrm>
          <a:off x="7868987" y="2547940"/>
          <a:ext cx="2151476" cy="5391494"/>
          <a:chOff x="7802562" y="2566990"/>
          <a:chExt cx="2119345" cy="5435944"/>
        </a:xfrm>
      </xdr:grpSpPr>
      <xdr:sp macro="" textlink="$O$51">
        <xdr:nvSpPr>
          <xdr:cNvPr id="2056" name="テキスト ボックス 2055">
            <a:extLst>
              <a:ext uri="{FF2B5EF4-FFF2-40B4-BE49-F238E27FC236}">
                <a16:creationId xmlns:a16="http://schemas.microsoft.com/office/drawing/2014/main" id="{00000000-0008-0000-0100-000008080000}"/>
              </a:ext>
            </a:extLst>
          </xdr:cNvPr>
          <xdr:cNvSpPr txBox="1"/>
        </xdr:nvSpPr>
        <xdr:spPr>
          <a:xfrm>
            <a:off x="8818706" y="7878016"/>
            <a:ext cx="1083437" cy="1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E191C9C-A208-456F-B259-6E314FEA6AE3}"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N$55">
        <xdr:nvSpPr>
          <xdr:cNvPr id="2052" name="テキスト ボックス 2051">
            <a:extLst>
              <a:ext uri="{FF2B5EF4-FFF2-40B4-BE49-F238E27FC236}">
                <a16:creationId xmlns:a16="http://schemas.microsoft.com/office/drawing/2014/main" id="{00000000-0008-0000-0100-000004080000}"/>
              </a:ext>
            </a:extLst>
          </xdr:cNvPr>
          <xdr:cNvSpPr txBox="1"/>
        </xdr:nvSpPr>
        <xdr:spPr>
          <a:xfrm>
            <a:off x="7828638" y="7421804"/>
            <a:ext cx="2086934"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28019495-A156-49B1-8BC9-0991F113231D}" type="TxLink">
              <a:rPr kumimoji="1" lang="en-US" altLang="en-US" sz="3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4">
        <xdr:nvSpPr>
          <xdr:cNvPr id="2055" name="テキスト ボックス 2054">
            <a:extLst>
              <a:ext uri="{FF2B5EF4-FFF2-40B4-BE49-F238E27FC236}">
                <a16:creationId xmlns:a16="http://schemas.microsoft.com/office/drawing/2014/main" id="{00000000-0008-0000-0100-000007080000}"/>
              </a:ext>
            </a:extLst>
          </xdr:cNvPr>
          <xdr:cNvSpPr txBox="1"/>
        </xdr:nvSpPr>
        <xdr:spPr>
          <a:xfrm>
            <a:off x="7828638" y="7421804"/>
            <a:ext cx="2086934"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03EEDBF-B386-4373-8A66-894A336D3B43}"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N$57">
        <xdr:nvSpPr>
          <xdr:cNvPr id="2240" name="テキスト ボックス 2239">
            <a:extLst>
              <a:ext uri="{FF2B5EF4-FFF2-40B4-BE49-F238E27FC236}">
                <a16:creationId xmlns:a16="http://schemas.microsoft.com/office/drawing/2014/main" id="{00000000-0008-0000-0100-0000C0080000}"/>
              </a:ext>
            </a:extLst>
          </xdr:cNvPr>
          <xdr:cNvSpPr txBox="1"/>
        </xdr:nvSpPr>
        <xdr:spPr>
          <a:xfrm>
            <a:off x="8264749" y="7421804"/>
            <a:ext cx="1657158"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73C9481-5414-4BCF-9A68-6943BC0E1D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N$56">
        <xdr:nvSpPr>
          <xdr:cNvPr id="49" name="テキスト ボックス 48">
            <a:extLst>
              <a:ext uri="{FF2B5EF4-FFF2-40B4-BE49-F238E27FC236}">
                <a16:creationId xmlns:a16="http://schemas.microsoft.com/office/drawing/2014/main" id="{00000000-0008-0000-0100-000031000000}"/>
              </a:ext>
            </a:extLst>
          </xdr:cNvPr>
          <xdr:cNvSpPr txBox="1"/>
        </xdr:nvSpPr>
        <xdr:spPr>
          <a:xfrm>
            <a:off x="8264749" y="7421804"/>
            <a:ext cx="1657158"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A34EDB3-419C-42B4-B2BF-0EF4295B81A7}"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N$48">
        <xdr:nvSpPr>
          <xdr:cNvPr id="2054" name="テキスト ボックス 2053">
            <a:extLst>
              <a:ext uri="{FF2B5EF4-FFF2-40B4-BE49-F238E27FC236}">
                <a16:creationId xmlns:a16="http://schemas.microsoft.com/office/drawing/2014/main" id="{00000000-0008-0000-0100-000006080000}"/>
              </a:ext>
            </a:extLst>
          </xdr:cNvPr>
          <xdr:cNvSpPr txBox="1"/>
        </xdr:nvSpPr>
        <xdr:spPr>
          <a:xfrm>
            <a:off x="7828638" y="7636295"/>
            <a:ext cx="2086934"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4EDBBED-CCCF-41C7-AD90-0FA93703DCCB}" type="TxLink">
              <a:rPr kumimoji="1" lang="ja-JP"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7">
        <xdr:nvSpPr>
          <xdr:cNvPr id="2050" name="テキスト ボックス 2049">
            <a:extLst>
              <a:ext uri="{FF2B5EF4-FFF2-40B4-BE49-F238E27FC236}">
                <a16:creationId xmlns:a16="http://schemas.microsoft.com/office/drawing/2014/main" id="{00000000-0008-0000-0100-000002080000}"/>
              </a:ext>
            </a:extLst>
          </xdr:cNvPr>
          <xdr:cNvSpPr txBox="1"/>
        </xdr:nvSpPr>
        <xdr:spPr>
          <a:xfrm>
            <a:off x="7828638" y="7636295"/>
            <a:ext cx="2086571"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107BD72-0969-4771-8F6E-C64C813CE8B0}" type="TxLink">
              <a:rPr kumimoji="1" lang="en-US"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0">
        <xdr:nvSpPr>
          <xdr:cNvPr id="61" name="テキスト ボックス 60">
            <a:extLst>
              <a:ext uri="{FF2B5EF4-FFF2-40B4-BE49-F238E27FC236}">
                <a16:creationId xmlns:a16="http://schemas.microsoft.com/office/drawing/2014/main" id="{00000000-0008-0000-0100-00003D000000}"/>
              </a:ext>
            </a:extLst>
          </xdr:cNvPr>
          <xdr:cNvSpPr txBox="1"/>
        </xdr:nvSpPr>
        <xdr:spPr>
          <a:xfrm>
            <a:off x="8272065" y="7636295"/>
            <a:ext cx="1649842"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256E2A7-EFFA-4BE8-8557-B52D74A2432B}" type="TxLink">
              <a:rPr kumimoji="1" lang="ja-JP" altLang="en-US" sz="1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9">
        <xdr:nvSpPr>
          <xdr:cNvPr id="47" name="テキスト ボックス 46">
            <a:extLst>
              <a:ext uri="{FF2B5EF4-FFF2-40B4-BE49-F238E27FC236}">
                <a16:creationId xmlns:a16="http://schemas.microsoft.com/office/drawing/2014/main" id="{00000000-0008-0000-0100-00002F000000}"/>
              </a:ext>
            </a:extLst>
          </xdr:cNvPr>
          <xdr:cNvSpPr txBox="1"/>
        </xdr:nvSpPr>
        <xdr:spPr>
          <a:xfrm>
            <a:off x="8272701" y="7636295"/>
            <a:ext cx="1649206"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84C1571-45DB-4CB9-A9DE-4F3D741D1627}" type="TxLink">
              <a:rPr kumimoji="1" lang="en-US"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1">
        <xdr:nvSpPr>
          <xdr:cNvPr id="2053" name="テキスト ボックス 2052">
            <a:extLst>
              <a:ext uri="{FF2B5EF4-FFF2-40B4-BE49-F238E27FC236}">
                <a16:creationId xmlns:a16="http://schemas.microsoft.com/office/drawing/2014/main" id="{00000000-0008-0000-0100-000005080000}"/>
              </a:ext>
            </a:extLst>
          </xdr:cNvPr>
          <xdr:cNvSpPr txBox="1"/>
        </xdr:nvSpPr>
        <xdr:spPr>
          <a:xfrm>
            <a:off x="7828638" y="7361891"/>
            <a:ext cx="2086934"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0F9E8AA-CD75-40E1-9E89-0B0DE0F7BF00}"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0">
        <xdr:nvSpPr>
          <xdr:cNvPr id="2049" name="テキスト ボックス 2048">
            <a:extLst>
              <a:ext uri="{FF2B5EF4-FFF2-40B4-BE49-F238E27FC236}">
                <a16:creationId xmlns:a16="http://schemas.microsoft.com/office/drawing/2014/main" id="{00000000-0008-0000-0100-000001080000}"/>
              </a:ext>
            </a:extLst>
          </xdr:cNvPr>
          <xdr:cNvSpPr txBox="1"/>
        </xdr:nvSpPr>
        <xdr:spPr>
          <a:xfrm>
            <a:off x="7828638" y="7361891"/>
            <a:ext cx="2086934"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F8AE3A0-DC8A-4D23-8F4C-616F6192368D}"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3">
        <xdr:nvSpPr>
          <xdr:cNvPr id="60" name="テキスト ボックス 59">
            <a:extLst>
              <a:ext uri="{FF2B5EF4-FFF2-40B4-BE49-F238E27FC236}">
                <a16:creationId xmlns:a16="http://schemas.microsoft.com/office/drawing/2014/main" id="{00000000-0008-0000-0100-00003C000000}"/>
              </a:ext>
            </a:extLst>
          </xdr:cNvPr>
          <xdr:cNvSpPr txBox="1"/>
        </xdr:nvSpPr>
        <xdr:spPr>
          <a:xfrm>
            <a:off x="8272065" y="7361891"/>
            <a:ext cx="1649842"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8A253A1-8E6A-4088-9374-9F53E3008B35}"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2">
        <xdr:nvSpPr>
          <xdr:cNvPr id="46" name="テキスト ボックス 45">
            <a:extLst>
              <a:ext uri="{FF2B5EF4-FFF2-40B4-BE49-F238E27FC236}">
                <a16:creationId xmlns:a16="http://schemas.microsoft.com/office/drawing/2014/main" id="{00000000-0008-0000-0100-00002E000000}"/>
              </a:ext>
            </a:extLst>
          </xdr:cNvPr>
          <xdr:cNvSpPr txBox="1"/>
        </xdr:nvSpPr>
        <xdr:spPr>
          <a:xfrm>
            <a:off x="8272701" y="7361891"/>
            <a:ext cx="1649206"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C471631-EAA5-4347-9E55-A83BB13BD1E7}"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0">
        <xdr:nvSpPr>
          <xdr:cNvPr id="58" name="テキスト ボックス 57">
            <a:extLst>
              <a:ext uri="{FF2B5EF4-FFF2-40B4-BE49-F238E27FC236}">
                <a16:creationId xmlns:a16="http://schemas.microsoft.com/office/drawing/2014/main" id="{00000000-0008-0000-0100-00003A000000}"/>
              </a:ext>
            </a:extLst>
          </xdr:cNvPr>
          <xdr:cNvSpPr txBox="1"/>
        </xdr:nvSpPr>
        <xdr:spPr>
          <a:xfrm>
            <a:off x="8818706" y="6987899"/>
            <a:ext cx="1083437" cy="1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4E02A80-1A33-43BB-ACDB-7556A16F462A}"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L$55">
        <xdr:nvSpPr>
          <xdr:cNvPr id="59" name="テキスト ボックス 58">
            <a:extLst>
              <a:ext uri="{FF2B5EF4-FFF2-40B4-BE49-F238E27FC236}">
                <a16:creationId xmlns:a16="http://schemas.microsoft.com/office/drawing/2014/main" id="{00000000-0008-0000-0100-00003B000000}"/>
              </a:ext>
            </a:extLst>
          </xdr:cNvPr>
          <xdr:cNvSpPr txBox="1"/>
        </xdr:nvSpPr>
        <xdr:spPr>
          <a:xfrm>
            <a:off x="7828638" y="6536873"/>
            <a:ext cx="2086934"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919CF84-A95A-4C79-A8FD-2749650C6384}" type="TxLink">
              <a:rPr kumimoji="1" lang="ja-JP"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54">
        <xdr:nvSpPr>
          <xdr:cNvPr id="62" name="テキスト ボックス 61">
            <a:extLst>
              <a:ext uri="{FF2B5EF4-FFF2-40B4-BE49-F238E27FC236}">
                <a16:creationId xmlns:a16="http://schemas.microsoft.com/office/drawing/2014/main" id="{00000000-0008-0000-0100-00003E000000}"/>
              </a:ext>
            </a:extLst>
          </xdr:cNvPr>
          <xdr:cNvSpPr txBox="1"/>
        </xdr:nvSpPr>
        <xdr:spPr>
          <a:xfrm>
            <a:off x="7828638" y="6536873"/>
            <a:ext cx="2086934"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FA83349-417C-412A-8C42-2AA3AD471BB4}" type="TxLink">
              <a:rPr kumimoji="1" lang="ja-JP"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57">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265730" y="6536873"/>
            <a:ext cx="1649842"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1257F46-2B52-4F3F-8D97-94E602AD8B9D}"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L$56">
        <xdr:nvSpPr>
          <xdr:cNvPr id="57" name="テキスト ボックス 56">
            <a:extLst>
              <a:ext uri="{FF2B5EF4-FFF2-40B4-BE49-F238E27FC236}">
                <a16:creationId xmlns:a16="http://schemas.microsoft.com/office/drawing/2014/main" id="{00000000-0008-0000-0100-000039000000}"/>
              </a:ext>
            </a:extLst>
          </xdr:cNvPr>
          <xdr:cNvSpPr txBox="1"/>
        </xdr:nvSpPr>
        <xdr:spPr>
          <a:xfrm>
            <a:off x="8265730" y="6536873"/>
            <a:ext cx="1649842"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2E6BC7B-DD1D-43F3-917C-234255031546}"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L$48">
        <xdr:nvSpPr>
          <xdr:cNvPr id="2048" name="テキスト ボックス 2047">
            <a:extLst>
              <a:ext uri="{FF2B5EF4-FFF2-40B4-BE49-F238E27FC236}">
                <a16:creationId xmlns:a16="http://schemas.microsoft.com/office/drawing/2014/main" id="{00000000-0008-0000-0100-000000080000}"/>
              </a:ext>
            </a:extLst>
          </xdr:cNvPr>
          <xdr:cNvSpPr txBox="1"/>
        </xdr:nvSpPr>
        <xdr:spPr>
          <a:xfrm>
            <a:off x="7828638" y="6750472"/>
            <a:ext cx="2086571"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F6C190D-DBE6-4179-B1F3-77EF493F2C18}"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47">
        <xdr:nvSpPr>
          <xdr:cNvPr id="52" name="テキスト ボックス 51">
            <a:extLst>
              <a:ext uri="{FF2B5EF4-FFF2-40B4-BE49-F238E27FC236}">
                <a16:creationId xmlns:a16="http://schemas.microsoft.com/office/drawing/2014/main" id="{00000000-0008-0000-0100-000034000000}"/>
              </a:ext>
            </a:extLst>
          </xdr:cNvPr>
          <xdr:cNvSpPr txBox="1"/>
        </xdr:nvSpPr>
        <xdr:spPr>
          <a:xfrm>
            <a:off x="7828638" y="6750472"/>
            <a:ext cx="2086934"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2332849-2A4A-4463-A02F-440A0FBEAD60}" type="TxLink">
              <a:rPr kumimoji="1" lang="en-US"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50">
        <xdr:nvSpPr>
          <xdr:cNvPr id="50" name="テキスト ボックス 49">
            <a:extLst>
              <a:ext uri="{FF2B5EF4-FFF2-40B4-BE49-F238E27FC236}">
                <a16:creationId xmlns:a16="http://schemas.microsoft.com/office/drawing/2014/main" id="{00000000-0008-0000-0100-000032000000}"/>
              </a:ext>
            </a:extLst>
          </xdr:cNvPr>
          <xdr:cNvSpPr txBox="1"/>
        </xdr:nvSpPr>
        <xdr:spPr>
          <a:xfrm>
            <a:off x="8265730" y="6750472"/>
            <a:ext cx="1649842"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C2E293E-CC8A-4C94-904C-1C8098F5844B}"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49">
        <xdr:nvSpPr>
          <xdr:cNvPr id="45" name="テキスト ボックス 44">
            <a:extLst>
              <a:ext uri="{FF2B5EF4-FFF2-40B4-BE49-F238E27FC236}">
                <a16:creationId xmlns:a16="http://schemas.microsoft.com/office/drawing/2014/main" id="{00000000-0008-0000-0100-00002D000000}"/>
              </a:ext>
            </a:extLst>
          </xdr:cNvPr>
          <xdr:cNvSpPr txBox="1"/>
        </xdr:nvSpPr>
        <xdr:spPr>
          <a:xfrm>
            <a:off x="8265730" y="6750472"/>
            <a:ext cx="1649842"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BEA88B-E32B-422B-85F6-5AF8BA96CF58}" type="TxLink">
              <a:rPr kumimoji="1" lang="ja-JP"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41">
        <xdr:nvSpPr>
          <xdr:cNvPr id="63" name="テキスト ボックス 62">
            <a:extLst>
              <a:ext uri="{FF2B5EF4-FFF2-40B4-BE49-F238E27FC236}">
                <a16:creationId xmlns:a16="http://schemas.microsoft.com/office/drawing/2014/main" id="{00000000-0008-0000-0100-00003F000000}"/>
              </a:ext>
            </a:extLst>
          </xdr:cNvPr>
          <xdr:cNvSpPr txBox="1"/>
        </xdr:nvSpPr>
        <xdr:spPr>
          <a:xfrm>
            <a:off x="7828638" y="6479596"/>
            <a:ext cx="2086934"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9EB630E-2A7A-4FF5-85EF-E887A8185149}"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40">
        <xdr:nvSpPr>
          <xdr:cNvPr id="43" name="テキスト ボックス 42">
            <a:extLst>
              <a:ext uri="{FF2B5EF4-FFF2-40B4-BE49-F238E27FC236}">
                <a16:creationId xmlns:a16="http://schemas.microsoft.com/office/drawing/2014/main" id="{00000000-0008-0000-0100-00002B000000}"/>
              </a:ext>
            </a:extLst>
          </xdr:cNvPr>
          <xdr:cNvSpPr txBox="1"/>
        </xdr:nvSpPr>
        <xdr:spPr>
          <a:xfrm>
            <a:off x="7828638" y="6479596"/>
            <a:ext cx="2086934"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C7BF573-DED8-4953-B74F-003A54A573B4}"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43">
        <xdr:nvSpPr>
          <xdr:cNvPr id="48" name="テキスト ボックス 47">
            <a:extLst>
              <a:ext uri="{FF2B5EF4-FFF2-40B4-BE49-F238E27FC236}">
                <a16:creationId xmlns:a16="http://schemas.microsoft.com/office/drawing/2014/main" id="{00000000-0008-0000-0100-000030000000}"/>
              </a:ext>
            </a:extLst>
          </xdr:cNvPr>
          <xdr:cNvSpPr txBox="1"/>
        </xdr:nvSpPr>
        <xdr:spPr>
          <a:xfrm>
            <a:off x="8265730" y="6479596"/>
            <a:ext cx="1649842"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C8221A-02F0-49A5-824C-B31F0B17474D}"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42">
        <xdr:nvSpPr>
          <xdr:cNvPr id="44" name="テキスト ボックス 43">
            <a:extLst>
              <a:ext uri="{FF2B5EF4-FFF2-40B4-BE49-F238E27FC236}">
                <a16:creationId xmlns:a16="http://schemas.microsoft.com/office/drawing/2014/main" id="{00000000-0008-0000-0100-00002C000000}"/>
              </a:ext>
            </a:extLst>
          </xdr:cNvPr>
          <xdr:cNvSpPr txBox="1"/>
        </xdr:nvSpPr>
        <xdr:spPr>
          <a:xfrm>
            <a:off x="8265730" y="6479596"/>
            <a:ext cx="1649842"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C4B9FAB-78B0-4EE1-9E01-AEDA86EA4D90}"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J$51">
        <xdr:nvSpPr>
          <xdr:cNvPr id="42" name="テキスト ボックス 41">
            <a:extLst>
              <a:ext uri="{FF2B5EF4-FFF2-40B4-BE49-F238E27FC236}">
                <a16:creationId xmlns:a16="http://schemas.microsoft.com/office/drawing/2014/main" id="{00000000-0008-0000-0100-00002A000000}"/>
              </a:ext>
            </a:extLst>
          </xdr:cNvPr>
          <xdr:cNvSpPr txBox="1"/>
        </xdr:nvSpPr>
        <xdr:spPr>
          <a:xfrm>
            <a:off x="7920669" y="5742142"/>
            <a:ext cx="1880264" cy="24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8ABECD3-81EE-40B8-B047-763059FAF666}"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a:solidFill>
                <a:schemeClr val="bg1"/>
              </a:solidFill>
              <a:effectLst/>
              <a:latin typeface="メイリオ" panose="020B0604030504040204" pitchFamily="50" charset="-128"/>
              <a:ea typeface="メイリオ" panose="020B0604030504040204" pitchFamily="50" charset="-128"/>
            </a:endParaRPr>
          </a:p>
        </xdr:txBody>
      </xdr:sp>
      <xdr:sp macro="" textlink="$J$50">
        <xdr:nvSpPr>
          <xdr:cNvPr id="56" name="テキスト ボックス 55">
            <a:extLst>
              <a:ext uri="{FF2B5EF4-FFF2-40B4-BE49-F238E27FC236}">
                <a16:creationId xmlns:a16="http://schemas.microsoft.com/office/drawing/2014/main" id="{00000000-0008-0000-0100-000038000000}"/>
              </a:ext>
            </a:extLst>
          </xdr:cNvPr>
          <xdr:cNvSpPr txBox="1"/>
        </xdr:nvSpPr>
        <xdr:spPr>
          <a:xfrm>
            <a:off x="7920669" y="5742142"/>
            <a:ext cx="1880264" cy="24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AFB2FA1-8AEE-417D-87C6-4A772BD1DB9A}" type="TxLink">
              <a:rPr kumimoji="1" lang="en-US" altLang="en-US" sz="2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100" b="1" i="1">
              <a:solidFill>
                <a:schemeClr val="bg1"/>
              </a:solidFill>
              <a:effectLst/>
              <a:latin typeface="メイリオ" panose="020B0604030504040204" pitchFamily="50" charset="-128"/>
              <a:ea typeface="メイリオ" panose="020B0604030504040204" pitchFamily="50" charset="-128"/>
            </a:endParaRPr>
          </a:p>
        </xdr:txBody>
      </xdr:sp>
      <xdr:sp macro="" textlink="$J$46">
        <xdr:nvSpPr>
          <xdr:cNvPr id="41" name="テキスト ボックス 40">
            <a:extLst>
              <a:ext uri="{FF2B5EF4-FFF2-40B4-BE49-F238E27FC236}">
                <a16:creationId xmlns:a16="http://schemas.microsoft.com/office/drawing/2014/main" id="{00000000-0008-0000-0100-000029000000}"/>
              </a:ext>
            </a:extLst>
          </xdr:cNvPr>
          <xdr:cNvSpPr txBox="1"/>
        </xdr:nvSpPr>
        <xdr:spPr>
          <a:xfrm>
            <a:off x="7920669" y="5898093"/>
            <a:ext cx="1880264" cy="213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5E6C9B8-AE89-475D-B0E8-67D09E883B9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J$45">
        <xdr:nvSpPr>
          <xdr:cNvPr id="55" name="テキスト ボックス 54">
            <a:extLst>
              <a:ext uri="{FF2B5EF4-FFF2-40B4-BE49-F238E27FC236}">
                <a16:creationId xmlns:a16="http://schemas.microsoft.com/office/drawing/2014/main" id="{00000000-0008-0000-0100-000037000000}"/>
              </a:ext>
            </a:extLst>
          </xdr:cNvPr>
          <xdr:cNvSpPr txBox="1"/>
        </xdr:nvSpPr>
        <xdr:spPr>
          <a:xfrm>
            <a:off x="7920669" y="5898093"/>
            <a:ext cx="1880264" cy="213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A28EFE7-F5BE-4DD6-B26E-00ADB58ACFC9}" type="TxLink">
              <a:rPr kumimoji="1" lang="en-US"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J$41">
        <xdr:nvSpPr>
          <xdr:cNvPr id="18" name="テキスト ボックス 17">
            <a:extLst>
              <a:ext uri="{FF2B5EF4-FFF2-40B4-BE49-F238E27FC236}">
                <a16:creationId xmlns:a16="http://schemas.microsoft.com/office/drawing/2014/main" id="{00000000-0008-0000-0100-000012000000}"/>
              </a:ext>
            </a:extLst>
          </xdr:cNvPr>
          <xdr:cNvSpPr txBox="1"/>
        </xdr:nvSpPr>
        <xdr:spPr>
          <a:xfrm>
            <a:off x="7920669" y="5640891"/>
            <a:ext cx="1880264" cy="213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C95D57D-8938-4417-99E1-04302E28F00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J$40">
        <xdr:nvSpPr>
          <xdr:cNvPr id="54" name="テキスト ボックス 53">
            <a:extLst>
              <a:ext uri="{FF2B5EF4-FFF2-40B4-BE49-F238E27FC236}">
                <a16:creationId xmlns:a16="http://schemas.microsoft.com/office/drawing/2014/main" id="{00000000-0008-0000-0100-000036000000}"/>
              </a:ext>
            </a:extLst>
          </xdr:cNvPr>
          <xdr:cNvSpPr txBox="1"/>
        </xdr:nvSpPr>
        <xdr:spPr>
          <a:xfrm>
            <a:off x="7920669" y="5640891"/>
            <a:ext cx="1880264" cy="213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28B9D08-9833-4990-9386-9545663A5FFA}" type="TxLink">
              <a:rPr kumimoji="1" lang="ja-JP"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O$49">
        <xdr:nvSpPr>
          <xdr:cNvPr id="15" name="テキスト ボックス 14">
            <a:extLst>
              <a:ext uri="{FF2B5EF4-FFF2-40B4-BE49-F238E27FC236}">
                <a16:creationId xmlns:a16="http://schemas.microsoft.com/office/drawing/2014/main" id="{00000000-0008-0000-0100-00000F000000}"/>
              </a:ext>
            </a:extLst>
          </xdr:cNvPr>
          <xdr:cNvSpPr txBox="1"/>
        </xdr:nvSpPr>
        <xdr:spPr>
          <a:xfrm>
            <a:off x="7933437" y="5052974"/>
            <a:ext cx="1884712" cy="314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86363E9-1B2B-495E-9F1B-40AA78703A48}"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solidFill>
                <a:schemeClr val="accent1">
                  <a:lumMod val="75000"/>
                </a:schemeClr>
              </a:solidFill>
              <a:effectLst/>
              <a:latin typeface="+mn-ea"/>
              <a:ea typeface="+mn-ea"/>
            </a:endParaRPr>
          </a:p>
        </xdr:txBody>
      </xdr:sp>
      <xdr:sp macro="" textlink="$O$47">
        <xdr:nvSpPr>
          <xdr:cNvPr id="14" name="テキスト ボックス 13">
            <a:extLst>
              <a:ext uri="{FF2B5EF4-FFF2-40B4-BE49-F238E27FC236}">
                <a16:creationId xmlns:a16="http://schemas.microsoft.com/office/drawing/2014/main" id="{00000000-0008-0000-0100-00000E000000}"/>
              </a:ext>
            </a:extLst>
          </xdr:cNvPr>
          <xdr:cNvSpPr txBox="1"/>
        </xdr:nvSpPr>
        <xdr:spPr>
          <a:xfrm>
            <a:off x="8648552" y="4304832"/>
            <a:ext cx="332277"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72A83D-0CEB-420C-9156-BE7BDA10C35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O$45">
        <xdr:nvSpPr>
          <xdr:cNvPr id="2143" name="テキスト ボックス 2142">
            <a:extLst>
              <a:ext uri="{FF2B5EF4-FFF2-40B4-BE49-F238E27FC236}">
                <a16:creationId xmlns:a16="http://schemas.microsoft.com/office/drawing/2014/main" id="{00000000-0008-0000-0100-00005F080000}"/>
              </a:ext>
            </a:extLst>
          </xdr:cNvPr>
          <xdr:cNvSpPr txBox="1"/>
        </xdr:nvSpPr>
        <xdr:spPr>
          <a:xfrm>
            <a:off x="8648552" y="4304832"/>
            <a:ext cx="332277"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F9B0E60-CBDF-4797-9E8C-087193C6A088}" type="TxLink">
              <a:rPr lang="en-US" altLang="en-US" sz="36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O$46">
        <xdr:nvSpPr>
          <xdr:cNvPr id="13" name="テキスト ボックス 12">
            <a:extLst>
              <a:ext uri="{FF2B5EF4-FFF2-40B4-BE49-F238E27FC236}">
                <a16:creationId xmlns:a16="http://schemas.microsoft.com/office/drawing/2014/main" id="{00000000-0008-0000-0100-00000D000000}"/>
              </a:ext>
            </a:extLst>
          </xdr:cNvPr>
          <xdr:cNvSpPr txBox="1"/>
        </xdr:nvSpPr>
        <xdr:spPr>
          <a:xfrm>
            <a:off x="7950089" y="4304832"/>
            <a:ext cx="332274"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2097B47-A09A-43FB-B6F1-3374B98852D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O$44">
        <xdr:nvSpPr>
          <xdr:cNvPr id="2142" name="テキスト ボックス 2141">
            <a:extLst>
              <a:ext uri="{FF2B5EF4-FFF2-40B4-BE49-F238E27FC236}">
                <a16:creationId xmlns:a16="http://schemas.microsoft.com/office/drawing/2014/main" id="{00000000-0008-0000-0100-00005E080000}"/>
              </a:ext>
            </a:extLst>
          </xdr:cNvPr>
          <xdr:cNvSpPr txBox="1"/>
        </xdr:nvSpPr>
        <xdr:spPr>
          <a:xfrm>
            <a:off x="7950089" y="4304832"/>
            <a:ext cx="332274"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863991-A92C-4BA5-B996-78392E140D08}" type="TxLink">
              <a:rPr lang="en-US" altLang="en-US" sz="36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O$43">
        <xdr:nvSpPr>
          <xdr:cNvPr id="2144" name="テキスト ボックス 2143">
            <a:extLst>
              <a:ext uri="{FF2B5EF4-FFF2-40B4-BE49-F238E27FC236}">
                <a16:creationId xmlns:a16="http://schemas.microsoft.com/office/drawing/2014/main" id="{00000000-0008-0000-0100-000060080000}"/>
              </a:ext>
            </a:extLst>
          </xdr:cNvPr>
          <xdr:cNvSpPr txBox="1"/>
        </xdr:nvSpPr>
        <xdr:spPr>
          <a:xfrm>
            <a:off x="8490541" y="3865511"/>
            <a:ext cx="332375" cy="320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A538346-FD52-4D0D-BAD5-3650CECA8C93}"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O$42">
        <xdr:nvSpPr>
          <xdr:cNvPr id="10" name="テキスト ボックス 9">
            <a:extLst>
              <a:ext uri="{FF2B5EF4-FFF2-40B4-BE49-F238E27FC236}">
                <a16:creationId xmlns:a16="http://schemas.microsoft.com/office/drawing/2014/main" id="{00000000-0008-0000-0100-00000A000000}"/>
              </a:ext>
            </a:extLst>
          </xdr:cNvPr>
          <xdr:cNvSpPr txBox="1"/>
        </xdr:nvSpPr>
        <xdr:spPr>
          <a:xfrm>
            <a:off x="8490541" y="3865511"/>
            <a:ext cx="332375" cy="320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88D765C-82DD-4815-BDA6-9F697D1879BA}" type="TxLink">
              <a:rPr lang="en-US" altLang="en-US" sz="36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H$46">
        <xdr:nvSpPr>
          <xdr:cNvPr id="37" name="テキスト ボックス 36">
            <a:extLst>
              <a:ext uri="{FF2B5EF4-FFF2-40B4-BE49-F238E27FC236}">
                <a16:creationId xmlns:a16="http://schemas.microsoft.com/office/drawing/2014/main" id="{00000000-0008-0000-0100-000025000000}"/>
              </a:ext>
            </a:extLst>
          </xdr:cNvPr>
          <xdr:cNvSpPr txBox="1"/>
        </xdr:nvSpPr>
        <xdr:spPr>
          <a:xfrm>
            <a:off x="7802562" y="3161040"/>
            <a:ext cx="2095393" cy="48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FFF10B8-73D3-4C78-8108-61F6B335CC1E}"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H$45">
        <xdr:nvSpPr>
          <xdr:cNvPr id="7" name="テキスト ボックス 6">
            <a:extLst>
              <a:ext uri="{FF2B5EF4-FFF2-40B4-BE49-F238E27FC236}">
                <a16:creationId xmlns:a16="http://schemas.microsoft.com/office/drawing/2014/main" id="{00000000-0008-0000-0100-000007000000}"/>
              </a:ext>
            </a:extLst>
          </xdr:cNvPr>
          <xdr:cNvSpPr txBox="1"/>
        </xdr:nvSpPr>
        <xdr:spPr>
          <a:xfrm>
            <a:off x="7802562" y="3161040"/>
            <a:ext cx="2095393" cy="48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F45E2A2-2D0F-4092-97C7-6F9A73B12A6F}" type="TxLink">
              <a:rPr lang="en-US" altLang="en-US" sz="4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4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H$41">
        <xdr:nvSpPr>
          <xdr:cNvPr id="40" name="テキスト ボックス 39">
            <a:extLst>
              <a:ext uri="{FF2B5EF4-FFF2-40B4-BE49-F238E27FC236}">
                <a16:creationId xmlns:a16="http://schemas.microsoft.com/office/drawing/2014/main" id="{00000000-0008-0000-0100-000028000000}"/>
              </a:ext>
            </a:extLst>
          </xdr:cNvPr>
          <xdr:cNvSpPr txBox="1">
            <a:spLocks/>
          </xdr:cNvSpPr>
        </xdr:nvSpPr>
        <xdr:spPr>
          <a:xfrm>
            <a:off x="7802562" y="2566990"/>
            <a:ext cx="2095393" cy="48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127AD3-6E91-4DDE-90FE-CBF8B5DAE357}"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H$40">
        <xdr:nvSpPr>
          <xdr:cNvPr id="8" name="テキスト ボックス 7">
            <a:extLst>
              <a:ext uri="{FF2B5EF4-FFF2-40B4-BE49-F238E27FC236}">
                <a16:creationId xmlns:a16="http://schemas.microsoft.com/office/drawing/2014/main" id="{00000000-0008-0000-0100-000008000000}"/>
              </a:ext>
            </a:extLst>
          </xdr:cNvPr>
          <xdr:cNvSpPr txBox="1">
            <a:spLocks/>
          </xdr:cNvSpPr>
        </xdr:nvSpPr>
        <xdr:spPr>
          <a:xfrm>
            <a:off x="7802562" y="2566990"/>
            <a:ext cx="2095393" cy="48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0376618-169B-48F8-9DE9-E046254E33E5}" type="TxLink">
              <a:rPr lang="en-US" altLang="en-US" sz="4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4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7</xdr:col>
      <xdr:colOff>343449</xdr:colOff>
      <xdr:row>35</xdr:row>
      <xdr:rowOff>1</xdr:rowOff>
    </xdr:from>
    <xdr:to>
      <xdr:col>15</xdr:col>
      <xdr:colOff>213780</xdr:colOff>
      <xdr:row>35</xdr:row>
      <xdr:rowOff>233137</xdr:rowOff>
    </xdr:to>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7000366" y="9260418"/>
          <a:ext cx="5204331" cy="2331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a:solidFill>
                <a:srgbClr val="FF0000"/>
              </a:solidFill>
              <a:effectLst/>
              <a:latin typeface="HG丸ｺﾞｼｯｸM-PRO"/>
              <a:ea typeface="HG丸ｺﾞｼｯｸM-PRO"/>
            </a:rPr>
            <a:t>レイアウトとは文字の形や大きさなどが変わる場合がありますのでご了承</a:t>
          </a:r>
          <a:r>
            <a:rPr kumimoji="1" lang="ja-JP" altLang="en-US" sz="1000" b="1" i="0" u="none" strike="noStrike">
              <a:solidFill>
                <a:srgbClr val="FF0000"/>
              </a:solidFill>
              <a:effectLst/>
              <a:latin typeface="HG丸ｺﾞｼｯｸM-PRO"/>
              <a:ea typeface="HG丸ｺﾞｼｯｸM-PRO"/>
            </a:rPr>
            <a:t>下さい</a:t>
          </a:r>
          <a:r>
            <a:rPr kumimoji="1" lang="ja-JP" altLang="en-US" sz="1050" b="1" i="0" u="none" strike="noStrike">
              <a:solidFill>
                <a:srgbClr val="FF0000"/>
              </a:solidFill>
              <a:effectLst/>
              <a:latin typeface="HG丸ｺﾞｼｯｸM-PRO"/>
              <a:ea typeface="HG丸ｺﾞｼｯｸM-PRO"/>
            </a:rPr>
            <a:t>。</a:t>
          </a:r>
        </a:p>
      </xdr:txBody>
    </xdr:sp>
    <xdr:clientData/>
  </xdr:twoCellAnchor>
  <mc:AlternateContent xmlns:mc="http://schemas.openxmlformats.org/markup-compatibility/2006">
    <mc:Choice xmlns:a14="http://schemas.microsoft.com/office/drawing/2010/main" Requires="a14">
      <xdr:twoCellAnchor editAs="absolute">
        <xdr:from>
          <xdr:col>14</xdr:col>
          <xdr:colOff>542925</xdr:colOff>
          <xdr:row>31</xdr:row>
          <xdr:rowOff>247650</xdr:rowOff>
        </xdr:from>
        <xdr:to>
          <xdr:col>16</xdr:col>
          <xdr:colOff>152400</xdr:colOff>
          <xdr:row>32</xdr:row>
          <xdr:rowOff>247650</xdr:rowOff>
        </xdr:to>
        <xdr:sp macro="" textlink="">
          <xdr:nvSpPr>
            <xdr:cNvPr id="2478" name="Drop Down 430" hidden="1">
              <a:extLst>
                <a:ext uri="{63B3BB69-23CF-44E3-9099-C40C66FF867C}">
                  <a14:compatExt spid="_x0000_s2478"/>
                </a:ext>
                <a:ext uri="{FF2B5EF4-FFF2-40B4-BE49-F238E27FC236}">
                  <a16:creationId xmlns:a16="http://schemas.microsoft.com/office/drawing/2014/main" id="{00000000-0008-0000-0100-0000A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266700</xdr:colOff>
          <xdr:row>29</xdr:row>
          <xdr:rowOff>171450</xdr:rowOff>
        </xdr:from>
        <xdr:to>
          <xdr:col>16</xdr:col>
          <xdr:colOff>180975</xdr:colOff>
          <xdr:row>30</xdr:row>
          <xdr:rowOff>161925</xdr:rowOff>
        </xdr:to>
        <xdr:sp macro="" textlink="">
          <xdr:nvSpPr>
            <xdr:cNvPr id="2477" name="Drop Down 429" hidden="1">
              <a:extLst>
                <a:ext uri="{63B3BB69-23CF-44E3-9099-C40C66FF867C}">
                  <a14:compatExt spid="_x0000_s2477"/>
                </a:ext>
                <a:ext uri="{FF2B5EF4-FFF2-40B4-BE49-F238E27FC236}">
                  <a16:creationId xmlns:a16="http://schemas.microsoft.com/office/drawing/2014/main" id="{00000000-0008-0000-0100-0000A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14</xdr:col>
      <xdr:colOff>277785</xdr:colOff>
      <xdr:row>29</xdr:row>
      <xdr:rowOff>187325</xdr:rowOff>
    </xdr:from>
    <xdr:to>
      <xdr:col>15</xdr:col>
      <xdr:colOff>58640</xdr:colOff>
      <xdr:row>30</xdr:row>
      <xdr:rowOff>132252</xdr:rowOff>
    </xdr:to>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11624959" y="7873586"/>
          <a:ext cx="451746" cy="209970"/>
        </a:xfrm>
        <a:prstGeom prst="rect">
          <a:avLst/>
        </a:prstGeom>
        <a:noFill/>
      </xdr:spPr>
      <xdr:txBody>
        <a:bodyPr wrap="none" lIns="91440" tIns="45720" rIns="91440" bIns="0" anchor="ctr" anchorCtr="1">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枚数</a:t>
          </a:r>
        </a:p>
      </xdr:txBody>
    </xdr:sp>
    <xdr:clientData/>
  </xdr:twoCellAnchor>
  <mc:AlternateContent xmlns:mc="http://schemas.openxmlformats.org/markup-compatibility/2006">
    <mc:Choice xmlns:a14="http://schemas.microsoft.com/office/drawing/2010/main" Requires="a14">
      <xdr:twoCellAnchor editAs="absolute">
        <xdr:from>
          <xdr:col>14</xdr:col>
          <xdr:colOff>285750</xdr:colOff>
          <xdr:row>28</xdr:row>
          <xdr:rowOff>28575</xdr:rowOff>
        </xdr:from>
        <xdr:to>
          <xdr:col>16</xdr:col>
          <xdr:colOff>171450</xdr:colOff>
          <xdr:row>29</xdr:row>
          <xdr:rowOff>19050</xdr:rowOff>
        </xdr:to>
        <xdr:sp macro="" textlink="">
          <xdr:nvSpPr>
            <xdr:cNvPr id="2476" name="Drop Down 428" hidden="1">
              <a:extLst>
                <a:ext uri="{63B3BB69-23CF-44E3-9099-C40C66FF867C}">
                  <a14:compatExt spid="_x0000_s2476"/>
                </a:ext>
                <a:ext uri="{FF2B5EF4-FFF2-40B4-BE49-F238E27FC236}">
                  <a16:creationId xmlns:a16="http://schemas.microsoft.com/office/drawing/2014/main" id="{00000000-0008-0000-0100-0000A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14</xdr:col>
      <xdr:colOff>277280</xdr:colOff>
      <xdr:row>27</xdr:row>
      <xdr:rowOff>23813</xdr:rowOff>
    </xdr:from>
    <xdr:to>
      <xdr:col>16</xdr:col>
      <xdr:colOff>57657</xdr:colOff>
      <xdr:row>27</xdr:row>
      <xdr:rowOff>220176</xdr:rowOff>
    </xdr:to>
    <xdr:sp macro="" textlink="">
      <xdr:nvSpPr>
        <xdr:cNvPr id="2244" name="正方形/長方形 2243">
          <a:extLst>
            <a:ext uri="{FF2B5EF4-FFF2-40B4-BE49-F238E27FC236}">
              <a16:creationId xmlns:a16="http://schemas.microsoft.com/office/drawing/2014/main" id="{00000000-0008-0000-0100-0000C4080000}"/>
            </a:ext>
          </a:extLst>
        </xdr:cNvPr>
        <xdr:cNvSpPr/>
      </xdr:nvSpPr>
      <xdr:spPr>
        <a:xfrm>
          <a:off x="11624454" y="7179987"/>
          <a:ext cx="1122160" cy="196363"/>
        </a:xfrm>
        <a:prstGeom prst="rect">
          <a:avLst/>
        </a:prstGeom>
        <a:noFill/>
      </xdr:spPr>
      <xdr:txBody>
        <a:bodyPr wrap="none" lIns="91440" tIns="45720" rIns="91440" bIns="0" anchor="ctr" anchorCtr="1">
          <a:prstTxWarp prst="textPlain">
            <a:avLst/>
          </a:prstTxWarp>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施工者マーク</a:t>
          </a:r>
        </a:p>
      </xdr:txBody>
    </xdr:sp>
    <xdr:clientData/>
  </xdr:twoCellAnchor>
  <mc:AlternateContent xmlns:mc="http://schemas.openxmlformats.org/markup-compatibility/2006">
    <mc:Choice xmlns:a14="http://schemas.microsoft.com/office/drawing/2010/main" Requires="a14">
      <xdr:twoCellAnchor editAs="absolute">
        <xdr:from>
          <xdr:col>14</xdr:col>
          <xdr:colOff>285750</xdr:colOff>
          <xdr:row>25</xdr:row>
          <xdr:rowOff>114300</xdr:rowOff>
        </xdr:from>
        <xdr:to>
          <xdr:col>16</xdr:col>
          <xdr:colOff>171450</xdr:colOff>
          <xdr:row>26</xdr:row>
          <xdr:rowOff>104775</xdr:rowOff>
        </xdr:to>
        <xdr:sp macro="" textlink="">
          <xdr:nvSpPr>
            <xdr:cNvPr id="2475" name="Drop Down 427" hidden="1">
              <a:extLst>
                <a:ext uri="{63B3BB69-23CF-44E3-9099-C40C66FF867C}">
                  <a14:compatExt spid="_x0000_s2475"/>
                </a:ext>
                <a:ext uri="{FF2B5EF4-FFF2-40B4-BE49-F238E27FC236}">
                  <a16:creationId xmlns:a16="http://schemas.microsoft.com/office/drawing/2014/main" id="{00000000-0008-0000-0100-0000A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14</xdr:col>
      <xdr:colOff>277280</xdr:colOff>
      <xdr:row>24</xdr:row>
      <xdr:rowOff>127000</xdr:rowOff>
    </xdr:from>
    <xdr:to>
      <xdr:col>16</xdr:col>
      <xdr:colOff>57657</xdr:colOff>
      <xdr:row>25</xdr:row>
      <xdr:rowOff>56663</xdr:rowOff>
    </xdr:to>
    <xdr:sp macro="" textlink="">
      <xdr:nvSpPr>
        <xdr:cNvPr id="38" name="正方形/長方形 37">
          <a:extLst>
            <a:ext uri="{FF2B5EF4-FFF2-40B4-BE49-F238E27FC236}">
              <a16:creationId xmlns:a16="http://schemas.microsoft.com/office/drawing/2014/main" id="{00000000-0008-0000-0100-000026000000}"/>
            </a:ext>
          </a:extLst>
        </xdr:cNvPr>
        <xdr:cNvSpPr/>
      </xdr:nvSpPr>
      <xdr:spPr>
        <a:xfrm>
          <a:off x="11624454" y="6488043"/>
          <a:ext cx="1122160" cy="194707"/>
        </a:xfrm>
        <a:prstGeom prst="rect">
          <a:avLst/>
        </a:prstGeom>
        <a:noFill/>
      </xdr:spPr>
      <xdr:txBody>
        <a:bodyPr wrap="none" lIns="91440" tIns="45720" rIns="91440" bIns="0" anchor="ctr" anchorCtr="1">
          <a:prstTxWarp prst="textPlain">
            <a:avLst/>
          </a:prstTxWarp>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発注者マーク</a:t>
          </a:r>
        </a:p>
      </xdr:txBody>
    </xdr:sp>
    <xdr:clientData/>
  </xdr:twoCellAnchor>
  <xdr:twoCellAnchor editAs="absolute">
    <xdr:from>
      <xdr:col>7</xdr:col>
      <xdr:colOff>396217</xdr:colOff>
      <xdr:row>4</xdr:row>
      <xdr:rowOff>9456</xdr:rowOff>
    </xdr:from>
    <xdr:to>
      <xdr:col>16</xdr:col>
      <xdr:colOff>189731</xdr:colOff>
      <xdr:row>6</xdr:row>
      <xdr:rowOff>142875</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053134" y="1067789"/>
          <a:ext cx="5794264" cy="662586"/>
          <a:chOff x="6981618" y="1352481"/>
          <a:chExt cx="5619957" cy="666819"/>
        </a:xfrm>
      </xdr:grpSpPr>
      <xdr:sp macro="" textlink="$D$10">
        <xdr:nvSpPr>
          <xdr:cNvPr id="6" name="テキスト ボックス 5">
            <a:extLst>
              <a:ext uri="{FF2B5EF4-FFF2-40B4-BE49-F238E27FC236}">
                <a16:creationId xmlns:a16="http://schemas.microsoft.com/office/drawing/2014/main" id="{00000000-0008-0000-0100-000006000000}"/>
              </a:ext>
            </a:extLst>
          </xdr:cNvPr>
          <xdr:cNvSpPr txBox="1"/>
        </xdr:nvSpPr>
        <xdr:spPr>
          <a:xfrm>
            <a:off x="6991350" y="1721302"/>
            <a:ext cx="5610225" cy="297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1" rtlCol="0" anchor="t" anchorCtr="0"/>
          <a:lstStyle/>
          <a:p>
            <a:fld id="{4181036F-E77A-4FFF-B39A-278228EC6FE3}" type="TxLink">
              <a:rPr kumimoji="1" lang="ja-JP" altLang="en-US" sz="12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en-US" altLang="ja-JP" sz="1200" b="1">
              <a:latin typeface="HG丸ｺﾞｼｯｸM-PRO" panose="020F0600000000000000" pitchFamily="50" charset="-128"/>
              <a:ea typeface="HG丸ｺﾞｼｯｸM-PRO" panose="020F0600000000000000" pitchFamily="50" charset="-128"/>
            </a:endParaRPr>
          </a:p>
        </xdr:txBody>
      </xdr:sp>
      <xdr:sp macro="" textlink="$D$9">
        <xdr:nvSpPr>
          <xdr:cNvPr id="5" name="テキスト ボックス 4">
            <a:extLst>
              <a:ext uri="{FF2B5EF4-FFF2-40B4-BE49-F238E27FC236}">
                <a16:creationId xmlns:a16="http://schemas.microsoft.com/office/drawing/2014/main" id="{00000000-0008-0000-0100-000005000000}"/>
              </a:ext>
            </a:extLst>
          </xdr:cNvPr>
          <xdr:cNvSpPr txBox="1"/>
        </xdr:nvSpPr>
        <xdr:spPr>
          <a:xfrm>
            <a:off x="10858500" y="1352481"/>
            <a:ext cx="17145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99E84D78-6F32-433A-9A56-87FCF2276F79}" type="TxLink">
              <a:rPr kumimoji="1" lang="ja-JP" altLang="en-US" sz="16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sp macro="" textlink="$D$8">
        <xdr:nvSpPr>
          <xdr:cNvPr id="4" name="テキスト ボックス 3">
            <a:extLst>
              <a:ext uri="{FF2B5EF4-FFF2-40B4-BE49-F238E27FC236}">
                <a16:creationId xmlns:a16="http://schemas.microsoft.com/office/drawing/2014/main" id="{00000000-0008-0000-0100-000004000000}"/>
              </a:ext>
            </a:extLst>
          </xdr:cNvPr>
          <xdr:cNvSpPr txBox="1"/>
        </xdr:nvSpPr>
        <xdr:spPr>
          <a:xfrm>
            <a:off x="6981618" y="1352481"/>
            <a:ext cx="311488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3E9773AE-BE07-40AC-978D-EC54D11CF50A}" type="TxLink">
              <a:rPr kumimoji="1" lang="ja-JP" altLang="en-US" sz="16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grpSp>
    <xdr:clientData/>
  </xdr:twoCellAnchor>
  <xdr:twoCellAnchor editAs="absolute">
    <xdr:from>
      <xdr:col>15</xdr:col>
      <xdr:colOff>160658</xdr:colOff>
      <xdr:row>1</xdr:row>
      <xdr:rowOff>212881</xdr:rowOff>
    </xdr:from>
    <xdr:to>
      <xdr:col>15</xdr:col>
      <xdr:colOff>455271</xdr:colOff>
      <xdr:row>2</xdr:row>
      <xdr:rowOff>203355</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12151575" y="477464"/>
          <a:ext cx="294613" cy="25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800" b="1" i="0" u="none" strike="noStrike">
              <a:solidFill>
                <a:srgbClr val="000000"/>
              </a:solidFill>
              <a:effectLst/>
              <a:latin typeface="ＭＳ Ｐゴシック" panose="020B0600070205080204" pitchFamily="50" charset="-128"/>
              <a:ea typeface="ＭＳ Ｐゴシック" panose="020B0600070205080204" pitchFamily="50" charset="-128"/>
            </a:rPr>
            <a:t>1</a:t>
          </a:r>
          <a:endParaRPr kumimoji="1" lang="ja-JP" altLang="en-US" sz="1800" b="1" i="0" u="none" strike="noStrike">
            <a:solidFill>
              <a:srgbClr val="000000"/>
            </a:solidFill>
            <a:effectLst/>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absolute">
        <xdr:from>
          <xdr:col>17</xdr:col>
          <xdr:colOff>81814</xdr:colOff>
          <xdr:row>0</xdr:row>
          <xdr:rowOff>57150</xdr:rowOff>
        </xdr:from>
        <xdr:to>
          <xdr:col>27</xdr:col>
          <xdr:colOff>626098</xdr:colOff>
          <xdr:row>35</xdr:row>
          <xdr:rowOff>247650</xdr:rowOff>
        </xdr:to>
        <xdr:pic>
          <xdr:nvPicPr>
            <xdr:cNvPr id="27" name="図 26">
              <a:extLst>
                <a:ext uri="{FF2B5EF4-FFF2-40B4-BE49-F238E27FC236}">
                  <a16:creationId xmlns:a16="http://schemas.microsoft.com/office/drawing/2014/main" id="{00000000-0008-0000-0100-00001B000000}"/>
                </a:ext>
              </a:extLst>
            </xdr:cNvPr>
            <xdr:cNvPicPr>
              <a:picLocks noChangeAspect="1" noChangeArrowheads="1"/>
              <a:extLst>
                <a:ext uri="{84589F7E-364E-4C9E-8A38-B11213B215E9}">
                  <a14:cameraTool cellRange="画像2" spid="_x0000_s6634"/>
                </a:ext>
              </a:extLst>
            </xdr:cNvPicPr>
          </xdr:nvPicPr>
          <xdr:blipFill>
            <a:blip xmlns:r="http://schemas.openxmlformats.org/officeDocument/2006/relationships" r:embed="rId6"/>
            <a:srcRect/>
            <a:stretch>
              <a:fillRect/>
            </a:stretch>
          </xdr:blipFill>
          <xdr:spPr bwMode="auto">
            <a:xfrm>
              <a:off x="13441662" y="57150"/>
              <a:ext cx="7253197" cy="946702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18</xdr:col>
      <xdr:colOff>293161</xdr:colOff>
      <xdr:row>35</xdr:row>
      <xdr:rowOff>1</xdr:rowOff>
    </xdr:from>
    <xdr:to>
      <xdr:col>26</xdr:col>
      <xdr:colOff>264586</xdr:colOff>
      <xdr:row>35</xdr:row>
      <xdr:rowOff>223612</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4284328" y="9260418"/>
          <a:ext cx="5305425" cy="2236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a:solidFill>
                <a:srgbClr val="FF0000"/>
              </a:solidFill>
              <a:effectLst/>
              <a:latin typeface="HG丸ｺﾞｼｯｸM-PRO"/>
              <a:ea typeface="HG丸ｺﾞｼｯｸM-PRO"/>
            </a:rPr>
            <a:t>レイアウトとは文字の形や大きさなどが変わる</a:t>
          </a:r>
          <a:r>
            <a:rPr kumimoji="1" lang="ja-JP" altLang="en-US" sz="1000" b="1" i="0" u="none" strike="noStrike">
              <a:solidFill>
                <a:srgbClr val="FF0000"/>
              </a:solidFill>
              <a:effectLst/>
              <a:latin typeface="HG丸ｺﾞｼｯｸM-PRO"/>
              <a:ea typeface="HG丸ｺﾞｼｯｸM-PRO"/>
            </a:rPr>
            <a:t>場合</a:t>
          </a:r>
          <a:r>
            <a:rPr kumimoji="1" lang="ja-JP" altLang="en-US" sz="1050" b="1" i="0" u="none" strike="noStrike">
              <a:solidFill>
                <a:srgbClr val="FF0000"/>
              </a:solidFill>
              <a:effectLst/>
              <a:latin typeface="HG丸ｺﾞｼｯｸM-PRO"/>
              <a:ea typeface="HG丸ｺﾞｼｯｸM-PRO"/>
            </a:rPr>
            <a:t>がありますのでご了承下さい。</a:t>
          </a:r>
        </a:p>
      </xdr:txBody>
    </xdr:sp>
    <xdr:clientData/>
  </xdr:twoCellAnchor>
  <mc:AlternateContent xmlns:mc="http://schemas.openxmlformats.org/markup-compatibility/2006">
    <mc:Choice xmlns:a14="http://schemas.microsoft.com/office/drawing/2010/main" Requires="a14">
      <xdr:twoCellAnchor editAs="absolute">
        <xdr:from>
          <xdr:col>25</xdr:col>
          <xdr:colOff>533400</xdr:colOff>
          <xdr:row>33</xdr:row>
          <xdr:rowOff>123825</xdr:rowOff>
        </xdr:from>
        <xdr:to>
          <xdr:col>27</xdr:col>
          <xdr:colOff>114300</xdr:colOff>
          <xdr:row>34</xdr:row>
          <xdr:rowOff>114300</xdr:rowOff>
        </xdr:to>
        <xdr:sp macro="" textlink="">
          <xdr:nvSpPr>
            <xdr:cNvPr id="2919" name="Drop Down 871" hidden="1">
              <a:extLst>
                <a:ext uri="{63B3BB69-23CF-44E3-9099-C40C66FF867C}">
                  <a14:compatExt spid="_x0000_s2919"/>
                </a:ext>
                <a:ext uri="{FF2B5EF4-FFF2-40B4-BE49-F238E27FC236}">
                  <a16:creationId xmlns:a16="http://schemas.microsoft.com/office/drawing/2014/main" id="{00000000-0008-0000-0100-0000670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190500</xdr:colOff>
          <xdr:row>32</xdr:row>
          <xdr:rowOff>9525</xdr:rowOff>
        </xdr:from>
        <xdr:to>
          <xdr:col>27</xdr:col>
          <xdr:colOff>95250</xdr:colOff>
          <xdr:row>33</xdr:row>
          <xdr:rowOff>0</xdr:rowOff>
        </xdr:to>
        <xdr:sp macro="" textlink="">
          <xdr:nvSpPr>
            <xdr:cNvPr id="2920" name="Drop Down 872" hidden="1">
              <a:extLst>
                <a:ext uri="{63B3BB69-23CF-44E3-9099-C40C66FF867C}">
                  <a14:compatExt spid="_x0000_s2920"/>
                </a:ext>
                <a:ext uri="{FF2B5EF4-FFF2-40B4-BE49-F238E27FC236}">
                  <a16:creationId xmlns:a16="http://schemas.microsoft.com/office/drawing/2014/main" id="{00000000-0008-0000-0100-0000680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25</xdr:col>
      <xdr:colOff>19464</xdr:colOff>
      <xdr:row>32</xdr:row>
      <xdr:rowOff>44765</xdr:rowOff>
    </xdr:from>
    <xdr:to>
      <xdr:col>26</xdr:col>
      <xdr:colOff>176005</xdr:colOff>
      <xdr:row>32</xdr:row>
      <xdr:rowOff>228600</xdr:rowOff>
    </xdr:to>
    <xdr:sp macro="" textlink="">
      <xdr:nvSpPr>
        <xdr:cNvPr id="31" name="正方形/長方形 30">
          <a:extLst>
            <a:ext uri="{FF2B5EF4-FFF2-40B4-BE49-F238E27FC236}">
              <a16:creationId xmlns:a16="http://schemas.microsoft.com/office/drawing/2014/main" id="{00000000-0008-0000-0100-00001F000000}"/>
            </a:ext>
          </a:extLst>
        </xdr:cNvPr>
        <xdr:cNvSpPr/>
      </xdr:nvSpPr>
      <xdr:spPr>
        <a:xfrm>
          <a:off x="18746442" y="8526156"/>
          <a:ext cx="827433" cy="183835"/>
        </a:xfrm>
        <a:prstGeom prst="rect">
          <a:avLst/>
        </a:prstGeom>
        <a:noFill/>
      </xdr:spPr>
      <xdr:txBody>
        <a:bodyPr wrap="none" lIns="91440" tIns="45720" rIns="91440" bIns="0" anchor="ctr" anchorCtr="1">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枚数　各</a:t>
          </a:r>
        </a:p>
      </xdr:txBody>
    </xdr:sp>
    <xdr:clientData/>
  </xdr:twoCellAnchor>
  <mc:AlternateContent xmlns:mc="http://schemas.openxmlformats.org/markup-compatibility/2006">
    <mc:Choice xmlns:a14="http://schemas.microsoft.com/office/drawing/2010/main" Requires="a14">
      <xdr:twoCellAnchor editAs="absolute">
        <xdr:from>
          <xdr:col>25</xdr:col>
          <xdr:colOff>628650</xdr:colOff>
          <xdr:row>30</xdr:row>
          <xdr:rowOff>9525</xdr:rowOff>
        </xdr:from>
        <xdr:to>
          <xdr:col>27</xdr:col>
          <xdr:colOff>485775</xdr:colOff>
          <xdr:row>31</xdr:row>
          <xdr:rowOff>0</xdr:rowOff>
        </xdr:to>
        <xdr:sp macro="" textlink="">
          <xdr:nvSpPr>
            <xdr:cNvPr id="2921" name="Drop Down 873" hidden="1">
              <a:extLst>
                <a:ext uri="{63B3BB69-23CF-44E3-9099-C40C66FF867C}">
                  <a14:compatExt spid="_x0000_s2921"/>
                </a:ext>
                <a:ext uri="{FF2B5EF4-FFF2-40B4-BE49-F238E27FC236}">
                  <a16:creationId xmlns:a16="http://schemas.microsoft.com/office/drawing/2014/main" id="{00000000-0008-0000-0100-0000690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25</xdr:col>
      <xdr:colOff>622887</xdr:colOff>
      <xdr:row>29</xdr:row>
      <xdr:rowOff>8252</xdr:rowOff>
    </xdr:from>
    <xdr:to>
      <xdr:col>27</xdr:col>
      <xdr:colOff>373772</xdr:colOff>
      <xdr:row>29</xdr:row>
      <xdr:rowOff>204615</xdr:rowOff>
    </xdr:to>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19349865" y="7694513"/>
          <a:ext cx="1092668" cy="196363"/>
        </a:xfrm>
        <a:prstGeom prst="rect">
          <a:avLst/>
        </a:prstGeom>
        <a:noFill/>
      </xdr:spPr>
      <xdr:txBody>
        <a:bodyPr wrap="none" lIns="91440" tIns="45720" rIns="91440" bIns="0" anchor="ctr" anchorCtr="1">
          <a:prstTxWarp prst="textPlain">
            <a:avLst/>
          </a:prstTxWarp>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施工者マーク</a:t>
          </a:r>
        </a:p>
      </xdr:txBody>
    </xdr:sp>
    <xdr:clientData/>
  </xdr:twoCellAnchor>
  <mc:AlternateContent xmlns:mc="http://schemas.openxmlformats.org/markup-compatibility/2006">
    <mc:Choice xmlns:a14="http://schemas.microsoft.com/office/drawing/2010/main" Requires="a14">
      <xdr:twoCellAnchor editAs="absolute">
        <xdr:from>
          <xdr:col>25</xdr:col>
          <xdr:colOff>628650</xdr:colOff>
          <xdr:row>27</xdr:row>
          <xdr:rowOff>95250</xdr:rowOff>
        </xdr:from>
        <xdr:to>
          <xdr:col>27</xdr:col>
          <xdr:colOff>485775</xdr:colOff>
          <xdr:row>28</xdr:row>
          <xdr:rowOff>85725</xdr:rowOff>
        </xdr:to>
        <xdr:sp macro="" textlink="">
          <xdr:nvSpPr>
            <xdr:cNvPr id="2922" name="Drop Down 874" hidden="1">
              <a:extLst>
                <a:ext uri="{63B3BB69-23CF-44E3-9099-C40C66FF867C}">
                  <a14:compatExt spid="_x0000_s2922"/>
                </a:ext>
                <a:ext uri="{FF2B5EF4-FFF2-40B4-BE49-F238E27FC236}">
                  <a16:creationId xmlns:a16="http://schemas.microsoft.com/office/drawing/2014/main" id="{00000000-0008-0000-0100-00006A0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25</xdr:col>
      <xdr:colOff>622887</xdr:colOff>
      <xdr:row>26</xdr:row>
      <xdr:rowOff>111439</xdr:rowOff>
    </xdr:from>
    <xdr:to>
      <xdr:col>27</xdr:col>
      <xdr:colOff>373772</xdr:colOff>
      <xdr:row>27</xdr:row>
      <xdr:rowOff>41102</xdr:rowOff>
    </xdr:to>
    <xdr:sp macro="" textlink="">
      <xdr:nvSpPr>
        <xdr:cNvPr id="33" name="正方形/長方形 32">
          <a:extLst>
            <a:ext uri="{FF2B5EF4-FFF2-40B4-BE49-F238E27FC236}">
              <a16:creationId xmlns:a16="http://schemas.microsoft.com/office/drawing/2014/main" id="{00000000-0008-0000-0100-000021000000}"/>
            </a:ext>
          </a:extLst>
        </xdr:cNvPr>
        <xdr:cNvSpPr/>
      </xdr:nvSpPr>
      <xdr:spPr>
        <a:xfrm>
          <a:off x="19349865" y="7002569"/>
          <a:ext cx="1092668" cy="194707"/>
        </a:xfrm>
        <a:prstGeom prst="rect">
          <a:avLst/>
        </a:prstGeom>
        <a:noFill/>
      </xdr:spPr>
      <xdr:txBody>
        <a:bodyPr wrap="none" lIns="91440" tIns="45720" rIns="91440" bIns="0" anchor="ctr" anchorCtr="1">
          <a:prstTxWarp prst="textPlain">
            <a:avLst/>
          </a:prstTxWarp>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発注者マーク</a:t>
          </a:r>
        </a:p>
      </xdr:txBody>
    </xdr:sp>
    <xdr:clientData/>
  </xdr:twoCellAnchor>
  <xdr:twoCellAnchor editAs="absolute">
    <xdr:from>
      <xdr:col>17</xdr:col>
      <xdr:colOff>518510</xdr:colOff>
      <xdr:row>28</xdr:row>
      <xdr:rowOff>5773</xdr:rowOff>
    </xdr:from>
    <xdr:to>
      <xdr:col>21</xdr:col>
      <xdr:colOff>128266</xdr:colOff>
      <xdr:row>30</xdr:row>
      <xdr:rowOff>248056</xdr:rowOff>
    </xdr:to>
    <xdr:grpSp>
      <xdr:nvGrpSpPr>
        <xdr:cNvPr id="34" name="グループ化 33">
          <a:extLst>
            <a:ext uri="{FF2B5EF4-FFF2-40B4-BE49-F238E27FC236}">
              <a16:creationId xmlns:a16="http://schemas.microsoft.com/office/drawing/2014/main" id="{00000000-0008-0000-0100-000022000000}"/>
            </a:ext>
          </a:extLst>
        </xdr:cNvPr>
        <xdr:cNvGrpSpPr/>
      </xdr:nvGrpSpPr>
      <xdr:grpSpPr>
        <a:xfrm>
          <a:off x="13842927" y="7414106"/>
          <a:ext cx="2276756" cy="771450"/>
          <a:chOff x="6893077" y="7285973"/>
          <a:chExt cx="2283350" cy="767035"/>
        </a:xfrm>
      </xdr:grpSpPr>
      <xdr:sp macro="" textlink="$D$24">
        <xdr:nvSpPr>
          <xdr:cNvPr id="2301" name="テキスト ボックス 2300">
            <a:extLst>
              <a:ext uri="{FF2B5EF4-FFF2-40B4-BE49-F238E27FC236}">
                <a16:creationId xmlns:a16="http://schemas.microsoft.com/office/drawing/2014/main" id="{00000000-0008-0000-0100-0000FD080000}"/>
              </a:ext>
            </a:extLst>
          </xdr:cNvPr>
          <xdr:cNvSpPr txBox="1"/>
        </xdr:nvSpPr>
        <xdr:spPr>
          <a:xfrm>
            <a:off x="8537423" y="7978126"/>
            <a:ext cx="639004" cy="74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77C3F2D-6D06-4E96-862D-22D66A52B324}" type="TxLink">
              <a:rPr kumimoji="1" lang="en-US" altLang="en-US" sz="1200" b="1" i="0" u="none" strike="noStrike">
                <a:solidFill>
                  <a:srgbClr val="000000"/>
                </a:solidFill>
                <a:effectLst/>
                <a:latin typeface="+mn-ea"/>
                <a:ea typeface="+mn-ea"/>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mn-ea"/>
              <a:ea typeface="+mn-ea"/>
            </a:endParaRPr>
          </a:p>
        </xdr:txBody>
      </xdr:sp>
      <xdr:sp macro="" textlink="">
        <xdr:nvSpPr>
          <xdr:cNvPr id="2302" name="テキスト ボックス 2301">
            <a:extLst>
              <a:ext uri="{FF2B5EF4-FFF2-40B4-BE49-F238E27FC236}">
                <a16:creationId xmlns:a16="http://schemas.microsoft.com/office/drawing/2014/main" id="{00000000-0008-0000-0100-0000FE080000}"/>
              </a:ext>
            </a:extLst>
          </xdr:cNvPr>
          <xdr:cNvSpPr txBox="1">
            <a:spLocks noChangeAspect="1"/>
          </xdr:cNvSpPr>
        </xdr:nvSpPr>
        <xdr:spPr>
          <a:xfrm>
            <a:off x="8332666" y="7977767"/>
            <a:ext cx="153424" cy="7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b="1" i="0" u="none" strike="noStrike">
                <a:effectLst/>
                <a:latin typeface="メイリオ" panose="020B0604030504040204" pitchFamily="50" charset="-128"/>
                <a:ea typeface="メイリオ" panose="020B0604030504040204" pitchFamily="50" charset="-128"/>
              </a:rPr>
              <a:t>電</a:t>
            </a:r>
            <a:r>
              <a:rPr kumimoji="1" lang="en-US" altLang="en-US" b="1" i="0" u="none" strike="noStrike">
                <a:effectLst/>
                <a:latin typeface="メイリオ" panose="020B0604030504040204" pitchFamily="50" charset="-128"/>
                <a:ea typeface="メイリオ" panose="020B0604030504040204" pitchFamily="50" charset="-128"/>
              </a:rPr>
              <a:t>話</a:t>
            </a:r>
          </a:p>
        </xdr:txBody>
      </xdr:sp>
      <xdr:sp macro="" textlink="$D$21">
        <xdr:nvSpPr>
          <xdr:cNvPr id="2303" name="テキスト ボックス 2302">
            <a:extLst>
              <a:ext uri="{FF2B5EF4-FFF2-40B4-BE49-F238E27FC236}">
                <a16:creationId xmlns:a16="http://schemas.microsoft.com/office/drawing/2014/main" id="{00000000-0008-0000-0100-0000FF080000}"/>
              </a:ext>
            </a:extLst>
          </xdr:cNvPr>
          <xdr:cNvSpPr txBox="1"/>
        </xdr:nvSpPr>
        <xdr:spPr>
          <a:xfrm>
            <a:off x="8537423" y="7583106"/>
            <a:ext cx="639004" cy="6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F92A4CF-AD61-4A00-BC93-40AE1D457310}" type="TxLink">
              <a:rPr kumimoji="1" lang="en-US" altLang="en-US" sz="1200" b="1" i="0" u="none" strike="noStrike">
                <a:solidFill>
                  <a:srgbClr val="000000"/>
                </a:solidFill>
                <a:effectLst/>
                <a:latin typeface="+mn-ea"/>
                <a:ea typeface="+mn-ea"/>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mn-ea"/>
              <a:ea typeface="+mn-ea"/>
            </a:endParaRPr>
          </a:p>
        </xdr:txBody>
      </xdr:sp>
      <xdr:sp macro="" textlink="">
        <xdr:nvSpPr>
          <xdr:cNvPr id="2432" name="テキスト ボックス 2431">
            <a:extLst>
              <a:ext uri="{FF2B5EF4-FFF2-40B4-BE49-F238E27FC236}">
                <a16:creationId xmlns:a16="http://schemas.microsoft.com/office/drawing/2014/main" id="{00000000-0008-0000-0100-000080090000}"/>
              </a:ext>
            </a:extLst>
          </xdr:cNvPr>
          <xdr:cNvSpPr txBox="1">
            <a:spLocks noChangeAspect="1"/>
          </xdr:cNvSpPr>
        </xdr:nvSpPr>
        <xdr:spPr>
          <a:xfrm>
            <a:off x="8332665" y="7581105"/>
            <a:ext cx="155486" cy="6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b="1" i="0" u="none" strike="noStrike">
                <a:effectLst/>
                <a:latin typeface="メイリオ" panose="020B0604030504040204" pitchFamily="50" charset="-128"/>
                <a:ea typeface="メイリオ" panose="020B0604030504040204" pitchFamily="50" charset="-128"/>
              </a:rPr>
              <a:t>電</a:t>
            </a:r>
            <a:r>
              <a:rPr kumimoji="1" lang="en-US" altLang="en-US" b="1" i="0" u="none" strike="noStrike">
                <a:effectLst/>
                <a:latin typeface="メイリオ" panose="020B0604030504040204" pitchFamily="50" charset="-128"/>
                <a:ea typeface="メイリオ" panose="020B0604030504040204" pitchFamily="50" charset="-128"/>
              </a:rPr>
              <a:t>話</a:t>
            </a:r>
          </a:p>
        </xdr:txBody>
      </xdr:sp>
      <xdr:sp macro="" textlink="$Y$48">
        <xdr:nvSpPr>
          <xdr:cNvPr id="2433" name="テキスト ボックス 2432">
            <a:extLst>
              <a:ext uri="{FF2B5EF4-FFF2-40B4-BE49-F238E27FC236}">
                <a16:creationId xmlns:a16="http://schemas.microsoft.com/office/drawing/2014/main" id="{00000000-0008-0000-0100-000081090000}"/>
              </a:ext>
            </a:extLst>
          </xdr:cNvPr>
          <xdr:cNvSpPr txBox="1"/>
        </xdr:nvSpPr>
        <xdr:spPr>
          <a:xfrm>
            <a:off x="7297982" y="7837796"/>
            <a:ext cx="1878445" cy="107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1DCEBA-2B0B-45F9-9357-0D40EAF16089}"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1">
        <xdr:nvSpPr>
          <xdr:cNvPr id="2434" name="テキスト ボックス 2433">
            <a:extLst>
              <a:ext uri="{FF2B5EF4-FFF2-40B4-BE49-F238E27FC236}">
                <a16:creationId xmlns:a16="http://schemas.microsoft.com/office/drawing/2014/main" id="{00000000-0008-0000-0100-000082090000}"/>
              </a:ext>
            </a:extLst>
          </xdr:cNvPr>
          <xdr:cNvSpPr txBox="1"/>
        </xdr:nvSpPr>
        <xdr:spPr>
          <a:xfrm>
            <a:off x="7297982" y="7678911"/>
            <a:ext cx="1878445" cy="137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6108EBB-DED0-42FA-9FF5-FC6A6A403EB3}"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W$48">
        <xdr:nvSpPr>
          <xdr:cNvPr id="2435" name="テキスト ボックス 2434">
            <a:extLst>
              <a:ext uri="{FF2B5EF4-FFF2-40B4-BE49-F238E27FC236}">
                <a16:creationId xmlns:a16="http://schemas.microsoft.com/office/drawing/2014/main" id="{00000000-0008-0000-0100-000083090000}"/>
              </a:ext>
            </a:extLst>
          </xdr:cNvPr>
          <xdr:cNvSpPr txBox="1"/>
        </xdr:nvSpPr>
        <xdr:spPr>
          <a:xfrm>
            <a:off x="7297982" y="7442808"/>
            <a:ext cx="1878119" cy="108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FF65C8A-6994-4366-B40F-43D49BF48542}"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1">
        <xdr:nvSpPr>
          <xdr:cNvPr id="2436" name="テキスト ボックス 2435">
            <a:extLst>
              <a:ext uri="{FF2B5EF4-FFF2-40B4-BE49-F238E27FC236}">
                <a16:creationId xmlns:a16="http://schemas.microsoft.com/office/drawing/2014/main" id="{00000000-0008-0000-0100-000084090000}"/>
              </a:ext>
            </a:extLst>
          </xdr:cNvPr>
          <xdr:cNvSpPr txBox="1"/>
        </xdr:nvSpPr>
        <xdr:spPr>
          <a:xfrm>
            <a:off x="7297982" y="7285973"/>
            <a:ext cx="1878445" cy="133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7A1F6B1F-9E03-493F-88D8-8B84191E0435}"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5">
        <xdr:nvSpPr>
          <xdr:cNvPr id="2437" name="テキスト ボックス 2436">
            <a:extLst>
              <a:ext uri="{FF2B5EF4-FFF2-40B4-BE49-F238E27FC236}">
                <a16:creationId xmlns:a16="http://schemas.microsoft.com/office/drawing/2014/main" id="{00000000-0008-0000-0100-000085090000}"/>
              </a:ext>
            </a:extLst>
          </xdr:cNvPr>
          <xdr:cNvSpPr txBox="1"/>
        </xdr:nvSpPr>
        <xdr:spPr>
          <a:xfrm>
            <a:off x="7298308" y="7837796"/>
            <a:ext cx="1878119" cy="107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043BBC1-7C1B-4638-B6A1-AF46FE34B7C3}" type="TxLink">
              <a:rPr kumimoji="1" lang="ja-JP" altLang="en-US" sz="1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0">
        <xdr:nvSpPr>
          <xdr:cNvPr id="2438" name="テキスト ボックス 2437">
            <a:extLst>
              <a:ext uri="{FF2B5EF4-FFF2-40B4-BE49-F238E27FC236}">
                <a16:creationId xmlns:a16="http://schemas.microsoft.com/office/drawing/2014/main" id="{00000000-0008-0000-0100-000086090000}"/>
              </a:ext>
            </a:extLst>
          </xdr:cNvPr>
          <xdr:cNvSpPr txBox="1"/>
        </xdr:nvSpPr>
        <xdr:spPr>
          <a:xfrm>
            <a:off x="7297982" y="7678911"/>
            <a:ext cx="1878445" cy="137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8E4EDC8-61DD-4AD7-8F8E-E8EDD670493D}" type="TxLink">
              <a:rPr kumimoji="1" lang="ja-JP" altLang="en-US" sz="125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25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5">
        <xdr:nvSpPr>
          <xdr:cNvPr id="2439" name="テキスト ボックス 2438">
            <a:extLst>
              <a:ext uri="{FF2B5EF4-FFF2-40B4-BE49-F238E27FC236}">
                <a16:creationId xmlns:a16="http://schemas.microsoft.com/office/drawing/2014/main" id="{00000000-0008-0000-0100-000087090000}"/>
              </a:ext>
            </a:extLst>
          </xdr:cNvPr>
          <xdr:cNvSpPr txBox="1"/>
        </xdr:nvSpPr>
        <xdr:spPr>
          <a:xfrm>
            <a:off x="7297982" y="7442808"/>
            <a:ext cx="1878445" cy="108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B6BEA24-8FC4-40FA-AA90-B7751FCC5971}" type="TxLink">
              <a:rPr kumimoji="1" lang="ja-JP" altLang="en-US" sz="1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0">
        <xdr:nvSpPr>
          <xdr:cNvPr id="2440" name="テキスト ボックス 2439">
            <a:extLst>
              <a:ext uri="{FF2B5EF4-FFF2-40B4-BE49-F238E27FC236}">
                <a16:creationId xmlns:a16="http://schemas.microsoft.com/office/drawing/2014/main" id="{00000000-0008-0000-0100-000088090000}"/>
              </a:ext>
            </a:extLst>
          </xdr:cNvPr>
          <xdr:cNvSpPr txBox="1"/>
        </xdr:nvSpPr>
        <xdr:spPr>
          <a:xfrm>
            <a:off x="7297982" y="7285973"/>
            <a:ext cx="1878445" cy="133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4E3012B-F4E4-44A5-B84B-FB4D92793AD1}" type="TxLink">
              <a:rPr kumimoji="1" lang="ja-JP" altLang="en-US" sz="125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25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3">
        <xdr:nvSpPr>
          <xdr:cNvPr id="2441" name="テキスト ボックス 2440">
            <a:extLst>
              <a:ext uri="{FF2B5EF4-FFF2-40B4-BE49-F238E27FC236}">
                <a16:creationId xmlns:a16="http://schemas.microsoft.com/office/drawing/2014/main" id="{00000000-0008-0000-0100-000089090000}"/>
              </a:ext>
            </a:extLst>
          </xdr:cNvPr>
          <xdr:cNvSpPr txBox="1"/>
        </xdr:nvSpPr>
        <xdr:spPr>
          <a:xfrm>
            <a:off x="7297982" y="7711847"/>
            <a:ext cx="1878445" cy="190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FE9AEAE-7281-4B2E-BD3D-BF9C581A87A4}"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3">
        <xdr:nvSpPr>
          <xdr:cNvPr id="2442" name="テキスト ボックス 2441">
            <a:extLst>
              <a:ext uri="{FF2B5EF4-FFF2-40B4-BE49-F238E27FC236}">
                <a16:creationId xmlns:a16="http://schemas.microsoft.com/office/drawing/2014/main" id="{00000000-0008-0000-0100-00008A090000}"/>
              </a:ext>
            </a:extLst>
          </xdr:cNvPr>
          <xdr:cNvSpPr txBox="1"/>
        </xdr:nvSpPr>
        <xdr:spPr>
          <a:xfrm>
            <a:off x="7297982" y="7319259"/>
            <a:ext cx="1878445" cy="187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1C7CE76-BBCA-4BFB-B47F-72A08B1964D1}"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2">
        <xdr:nvSpPr>
          <xdr:cNvPr id="2443" name="テキスト ボックス 2442">
            <a:extLst>
              <a:ext uri="{FF2B5EF4-FFF2-40B4-BE49-F238E27FC236}">
                <a16:creationId xmlns:a16="http://schemas.microsoft.com/office/drawing/2014/main" id="{00000000-0008-0000-0100-00008B090000}"/>
              </a:ext>
            </a:extLst>
          </xdr:cNvPr>
          <xdr:cNvSpPr txBox="1"/>
        </xdr:nvSpPr>
        <xdr:spPr>
          <a:xfrm>
            <a:off x="7297982" y="7711847"/>
            <a:ext cx="1878445" cy="190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FB5FFD1-98F2-4070-9414-39E13E13A750}" type="TxLink">
              <a:rPr kumimoji="1" lang="en-US" altLang="en-US" sz="165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5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2">
        <xdr:nvSpPr>
          <xdr:cNvPr id="2444" name="テキスト ボックス 2443">
            <a:extLst>
              <a:ext uri="{FF2B5EF4-FFF2-40B4-BE49-F238E27FC236}">
                <a16:creationId xmlns:a16="http://schemas.microsoft.com/office/drawing/2014/main" id="{00000000-0008-0000-0100-00008C090000}"/>
              </a:ext>
            </a:extLst>
          </xdr:cNvPr>
          <xdr:cNvSpPr txBox="1"/>
        </xdr:nvSpPr>
        <xdr:spPr>
          <a:xfrm>
            <a:off x="7297982" y="7319259"/>
            <a:ext cx="1878445" cy="187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lIns="36000" tIns="36000" rIns="36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165D87C-76EF-4272-A624-77FD8A26E7B9}" type="TxLink">
              <a:rPr kumimoji="1" lang="en-US" altLang="en-US" sz="165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50" b="1" i="1">
              <a:solidFill>
                <a:sysClr val="windowText" lastClr="000000"/>
              </a:solidFill>
              <a:effectLst/>
              <a:latin typeface="メイリオ" panose="020B0604030504040204" pitchFamily="50" charset="-128"/>
              <a:ea typeface="メイリオ" panose="020B0604030504040204" pitchFamily="50" charset="-128"/>
            </a:endParaRPr>
          </a:p>
        </xdr:txBody>
      </xdr:sp>
      <mc:AlternateContent xmlns:mc="http://schemas.openxmlformats.org/markup-compatibility/2006" xmlns:a14="http://schemas.microsoft.com/office/drawing/2010/main">
        <mc:Choice Requires="a14">
          <xdr:pic>
            <xdr:nvPicPr>
              <xdr:cNvPr id="2445" name="図 2444">
                <a:extLst>
                  <a:ext uri="{FF2B5EF4-FFF2-40B4-BE49-F238E27FC236}">
                    <a16:creationId xmlns:a16="http://schemas.microsoft.com/office/drawing/2014/main" id="{00000000-0008-0000-0100-00008D090000}"/>
                  </a:ext>
                </a:extLst>
              </xdr:cNvPr>
              <xdr:cNvPicPr>
                <a:picLocks noChangeAspect="1"/>
                <a:extLst>
                  <a:ext uri="{84589F7E-364E-4C9E-8A38-B11213B215E9}">
                    <a14:cameraTool cellRange="社マーク3" spid="_x0000_s6635"/>
                  </a:ext>
                </a:extLst>
              </xdr:cNvPicPr>
            </xdr:nvPicPr>
            <xdr:blipFill>
              <a:blip xmlns:r="http://schemas.openxmlformats.org/officeDocument/2006/relationships" r:embed="rId7"/>
              <a:stretch>
                <a:fillRect/>
              </a:stretch>
            </xdr:blipFill>
            <xdr:spPr>
              <a:xfrm>
                <a:off x="6929530" y="7869233"/>
                <a:ext cx="231808" cy="180000"/>
              </a:xfrm>
              <a:prstGeom prst="rect">
                <a:avLst/>
              </a:prstGeom>
              <a:ln>
                <a:noFill/>
              </a:ln>
            </xdr:spPr>
          </xdr:pic>
        </mc:Choice>
        <mc:Fallback xmlns=""/>
      </mc:AlternateContent>
      <xdr:sp macro="" textlink="$B$22">
        <xdr:nvSpPr>
          <xdr:cNvPr id="2446" name="テキスト ボックス 2445">
            <a:extLst>
              <a:ext uri="{FF2B5EF4-FFF2-40B4-BE49-F238E27FC236}">
                <a16:creationId xmlns:a16="http://schemas.microsoft.com/office/drawing/2014/main" id="{00000000-0008-0000-0100-00008E090000}"/>
              </a:ext>
            </a:extLst>
          </xdr:cNvPr>
          <xdr:cNvSpPr txBox="1">
            <a:spLocks noChangeAspect="1"/>
          </xdr:cNvSpPr>
        </xdr:nvSpPr>
        <xdr:spPr>
          <a:xfrm>
            <a:off x="6893077" y="7742061"/>
            <a:ext cx="315598" cy="10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FBB63C60-D3F5-42EF-B075-7A08A1292CA2}" type="TxLink">
              <a:rPr kumimoji="1" lang="ja-JP" altLang="en-US" sz="12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施工者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mc:AlternateContent xmlns:mc="http://schemas.openxmlformats.org/markup-compatibility/2006" xmlns:a14="http://schemas.microsoft.com/office/drawing/2010/main">
        <mc:Choice Requires="a14">
          <xdr:pic>
            <xdr:nvPicPr>
              <xdr:cNvPr id="2447" name="図 2446">
                <a:extLst>
                  <a:ext uri="{FF2B5EF4-FFF2-40B4-BE49-F238E27FC236}">
                    <a16:creationId xmlns:a16="http://schemas.microsoft.com/office/drawing/2014/main" id="{00000000-0008-0000-0100-00008F090000}"/>
                  </a:ext>
                </a:extLst>
              </xdr:cNvPr>
              <xdr:cNvPicPr>
                <a:picLocks noChangeAspect="1"/>
                <a:extLst>
                  <a:ext uri="{84589F7E-364E-4C9E-8A38-B11213B215E9}">
                    <a14:cameraTool cellRange="マーク3" spid="_x0000_s6636"/>
                  </a:ext>
                </a:extLst>
              </xdr:cNvPicPr>
            </xdr:nvPicPr>
            <xdr:blipFill>
              <a:blip xmlns:r="http://schemas.openxmlformats.org/officeDocument/2006/relationships" r:embed="rId3">
                <a:alphaModFix/>
              </a:blip>
              <a:stretch>
                <a:fillRect/>
              </a:stretch>
            </xdr:blipFill>
            <xdr:spPr>
              <a:xfrm>
                <a:off x="6918266" y="7478449"/>
                <a:ext cx="267770" cy="211757"/>
              </a:xfrm>
              <a:prstGeom prst="rect">
                <a:avLst/>
              </a:prstGeom>
              <a:ln>
                <a:noFill/>
              </a:ln>
            </xdr:spPr>
          </xdr:pic>
        </mc:Choice>
        <mc:Fallback xmlns=""/>
      </mc:AlternateContent>
      <xdr:sp macro="" textlink="$B$19">
        <xdr:nvSpPr>
          <xdr:cNvPr id="2448" name="テキスト ボックス 2447">
            <a:extLst>
              <a:ext uri="{FF2B5EF4-FFF2-40B4-BE49-F238E27FC236}">
                <a16:creationId xmlns:a16="http://schemas.microsoft.com/office/drawing/2014/main" id="{00000000-0008-0000-0100-000090090000}"/>
              </a:ext>
            </a:extLst>
          </xdr:cNvPr>
          <xdr:cNvSpPr txBox="1">
            <a:spLocks noChangeAspect="1"/>
          </xdr:cNvSpPr>
        </xdr:nvSpPr>
        <xdr:spPr>
          <a:xfrm>
            <a:off x="6893078" y="7353399"/>
            <a:ext cx="315441" cy="102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A20166C6-F3B7-4387-ADB3-BB3BC3075F1A}" type="TxLink">
              <a:rPr kumimoji="1" lang="ja-JP" altLang="en-US" sz="12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発注者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17</xdr:col>
      <xdr:colOff>547028</xdr:colOff>
      <xdr:row>12</xdr:row>
      <xdr:rowOff>227275</xdr:rowOff>
    </xdr:from>
    <xdr:to>
      <xdr:col>18</xdr:col>
      <xdr:colOff>276278</xdr:colOff>
      <xdr:row>20</xdr:row>
      <xdr:rowOff>182046</xdr:rowOff>
    </xdr:to>
    <xdr:grpSp>
      <xdr:nvGrpSpPr>
        <xdr:cNvPr id="2241" name="グループ化 2240">
          <a:extLst>
            <a:ext uri="{FF2B5EF4-FFF2-40B4-BE49-F238E27FC236}">
              <a16:creationId xmlns:a16="http://schemas.microsoft.com/office/drawing/2014/main" id="{00000000-0008-0000-0100-0000C1080000}"/>
            </a:ext>
          </a:extLst>
        </xdr:cNvPr>
        <xdr:cNvGrpSpPr/>
      </xdr:nvGrpSpPr>
      <xdr:grpSpPr>
        <a:xfrm>
          <a:off x="13871445" y="3402275"/>
          <a:ext cx="396000" cy="2071438"/>
          <a:chOff x="6924526" y="3319411"/>
          <a:chExt cx="396000" cy="2088371"/>
        </a:xfrm>
      </xdr:grpSpPr>
      <xdr:sp macro="" textlink="$AA$46">
        <xdr:nvSpPr>
          <xdr:cNvPr id="2298" name="テキスト ボックス 2297">
            <a:extLst>
              <a:ext uri="{FF2B5EF4-FFF2-40B4-BE49-F238E27FC236}">
                <a16:creationId xmlns:a16="http://schemas.microsoft.com/office/drawing/2014/main" id="{00000000-0008-0000-0100-0000FA080000}"/>
              </a:ext>
            </a:extLst>
          </xdr:cNvPr>
          <xdr:cNvSpPr txBox="1"/>
        </xdr:nvSpPr>
        <xdr:spPr>
          <a:xfrm>
            <a:off x="6924526" y="5047782"/>
            <a:ext cx="39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E8B8147-4757-40B5-90BE-3DB77D851546}" type="TxLink">
              <a:rPr lang="en-US" altLang="en-US" sz="4000" b="1" i="0" u="none" strike="noStrike">
                <a:solidFill>
                  <a:srgbClr val="000000"/>
                </a:solidFill>
                <a:effectLst/>
                <a:latin typeface="ＭＳ Ｐゴシック"/>
                <a:ea typeface="ＭＳ Ｐゴシック"/>
              </a:r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AA$44">
        <xdr:nvSpPr>
          <xdr:cNvPr id="2299" name="テキスト ボックス 2298">
            <a:extLst>
              <a:ext uri="{FF2B5EF4-FFF2-40B4-BE49-F238E27FC236}">
                <a16:creationId xmlns:a16="http://schemas.microsoft.com/office/drawing/2014/main" id="{00000000-0008-0000-0100-0000FB080000}"/>
              </a:ext>
            </a:extLst>
          </xdr:cNvPr>
          <xdr:cNvSpPr txBox="1"/>
        </xdr:nvSpPr>
        <xdr:spPr>
          <a:xfrm>
            <a:off x="6924526" y="4181007"/>
            <a:ext cx="39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4EF0311-26D9-431B-AF3C-169FAEB0CD8E}" type="TxLink">
              <a:rPr lang="en-US" altLang="en-US" sz="4000" b="1" i="0" u="none" strike="noStrike">
                <a:solidFill>
                  <a:srgbClr val="000000"/>
                </a:solidFill>
                <a:effectLst/>
                <a:latin typeface="ＭＳ Ｐゴシック"/>
                <a:ea typeface="ＭＳ Ｐゴシック"/>
              </a:r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AA$42">
        <xdr:nvSpPr>
          <xdr:cNvPr id="2300" name="テキスト ボックス 2299">
            <a:extLst>
              <a:ext uri="{FF2B5EF4-FFF2-40B4-BE49-F238E27FC236}">
                <a16:creationId xmlns:a16="http://schemas.microsoft.com/office/drawing/2014/main" id="{00000000-0008-0000-0100-0000FC080000}"/>
              </a:ext>
            </a:extLst>
          </xdr:cNvPr>
          <xdr:cNvSpPr txBox="1">
            <a:spLocks/>
          </xdr:cNvSpPr>
        </xdr:nvSpPr>
        <xdr:spPr>
          <a:xfrm>
            <a:off x="6924526" y="3319411"/>
            <a:ext cx="39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7039837-02BC-483C-A02E-F2506FF23DFB}" type="TxLink">
              <a:rPr lang="en-US" altLang="en-US" sz="4000" b="1" i="0" u="none" strike="noStrike">
                <a:solidFill>
                  <a:srgbClr val="000000"/>
                </a:solidFill>
                <a:effectLst/>
                <a:latin typeface="ＭＳ Ｐゴシック"/>
                <a:ea typeface="ＭＳ Ｐゴシック"/>
              </a:r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grpSp>
    <xdr:clientData/>
  </xdr:twoCellAnchor>
  <xdr:twoCellAnchor editAs="absolute">
    <xdr:from>
      <xdr:col>17</xdr:col>
      <xdr:colOff>547028</xdr:colOff>
      <xdr:row>12</xdr:row>
      <xdr:rowOff>227275</xdr:rowOff>
    </xdr:from>
    <xdr:to>
      <xdr:col>18</xdr:col>
      <xdr:colOff>276278</xdr:colOff>
      <xdr:row>20</xdr:row>
      <xdr:rowOff>182046</xdr:rowOff>
    </xdr:to>
    <xdr:grpSp>
      <xdr:nvGrpSpPr>
        <xdr:cNvPr id="2242" name="グループ化 2241">
          <a:extLst>
            <a:ext uri="{FF2B5EF4-FFF2-40B4-BE49-F238E27FC236}">
              <a16:creationId xmlns:a16="http://schemas.microsoft.com/office/drawing/2014/main" id="{00000000-0008-0000-0100-0000C2080000}"/>
            </a:ext>
          </a:extLst>
        </xdr:cNvPr>
        <xdr:cNvGrpSpPr/>
      </xdr:nvGrpSpPr>
      <xdr:grpSpPr>
        <a:xfrm>
          <a:off x="13871445" y="3402275"/>
          <a:ext cx="396000" cy="2071438"/>
          <a:chOff x="7505551" y="3319411"/>
          <a:chExt cx="396000" cy="2088371"/>
        </a:xfrm>
      </xdr:grpSpPr>
      <xdr:sp macro="" textlink="$AA$47">
        <xdr:nvSpPr>
          <xdr:cNvPr id="2295" name="テキスト ボックス 2294">
            <a:extLst>
              <a:ext uri="{FF2B5EF4-FFF2-40B4-BE49-F238E27FC236}">
                <a16:creationId xmlns:a16="http://schemas.microsoft.com/office/drawing/2014/main" id="{00000000-0008-0000-0100-0000F7080000}"/>
              </a:ext>
            </a:extLst>
          </xdr:cNvPr>
          <xdr:cNvSpPr txBox="1"/>
        </xdr:nvSpPr>
        <xdr:spPr>
          <a:xfrm>
            <a:off x="7505551" y="5047782"/>
            <a:ext cx="39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187B7ED-CDAB-4EF1-AF11-229929181B01}" type="TxLink">
              <a:rPr lang="en-US" altLang="en-US" sz="1100" b="1" i="0" u="none" strike="noStrike">
                <a:solidFill>
                  <a:srgbClr val="000000"/>
                </a:solidFill>
                <a:effectLst/>
                <a:latin typeface="ＭＳ Ｐゴシック"/>
                <a:ea typeface="ＭＳ Ｐゴシック"/>
              </a:r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AA$45">
        <xdr:nvSpPr>
          <xdr:cNvPr id="2296" name="テキスト ボックス 2295">
            <a:extLst>
              <a:ext uri="{FF2B5EF4-FFF2-40B4-BE49-F238E27FC236}">
                <a16:creationId xmlns:a16="http://schemas.microsoft.com/office/drawing/2014/main" id="{00000000-0008-0000-0100-0000F8080000}"/>
              </a:ext>
            </a:extLst>
          </xdr:cNvPr>
          <xdr:cNvSpPr txBox="1"/>
        </xdr:nvSpPr>
        <xdr:spPr>
          <a:xfrm>
            <a:off x="7505551" y="4181007"/>
            <a:ext cx="39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D2D22A5-2258-4234-848D-641A5C079118}" type="TxLink">
              <a:rPr lang="en-US" altLang="en-US" sz="1100" b="1" i="0" u="none" strike="noStrike">
                <a:solidFill>
                  <a:srgbClr val="000000"/>
                </a:solidFill>
                <a:effectLst/>
                <a:latin typeface="ＭＳ Ｐゴシック"/>
                <a:ea typeface="ＭＳ Ｐゴシック"/>
              </a:r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AA$43">
        <xdr:nvSpPr>
          <xdr:cNvPr id="2297" name="テキスト ボックス 2296">
            <a:extLst>
              <a:ext uri="{FF2B5EF4-FFF2-40B4-BE49-F238E27FC236}">
                <a16:creationId xmlns:a16="http://schemas.microsoft.com/office/drawing/2014/main" id="{00000000-0008-0000-0100-0000F9080000}"/>
              </a:ext>
            </a:extLst>
          </xdr:cNvPr>
          <xdr:cNvSpPr txBox="1">
            <a:spLocks/>
          </xdr:cNvSpPr>
        </xdr:nvSpPr>
        <xdr:spPr>
          <a:xfrm>
            <a:off x="7505551" y="3319411"/>
            <a:ext cx="39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D960F6A-D864-4663-8053-FBB226DBB896}" type="TxLink">
              <a:rPr lang="en-US" altLang="en-US" sz="1100" b="1" i="0" u="none" strike="noStrike">
                <a:solidFill>
                  <a:srgbClr val="000000"/>
                </a:solidFill>
                <a:effectLst/>
                <a:latin typeface="ＭＳ Ｐゴシック"/>
                <a:ea typeface="ＭＳ Ｐゴシック"/>
              </a:r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grpSp>
    <xdr:clientData/>
  </xdr:twoCellAnchor>
  <xdr:twoCellAnchor editAs="absolute">
    <xdr:from>
      <xdr:col>18</xdr:col>
      <xdr:colOff>503056</xdr:colOff>
      <xdr:row>10</xdr:row>
      <xdr:rowOff>242677</xdr:rowOff>
    </xdr:from>
    <xdr:to>
      <xdr:col>19</xdr:col>
      <xdr:colOff>520306</xdr:colOff>
      <xdr:row>27</xdr:row>
      <xdr:rowOff>28777</xdr:rowOff>
    </xdr:to>
    <xdr:sp macro="" textlink="$T$47">
      <xdr:nvSpPr>
        <xdr:cNvPr id="2243" name="テキスト ボックス 2242">
          <a:extLst>
            <a:ext uri="{FF2B5EF4-FFF2-40B4-BE49-F238E27FC236}">
              <a16:creationId xmlns:a16="http://schemas.microsoft.com/office/drawing/2014/main" id="{00000000-0008-0000-0100-0000C3080000}"/>
            </a:ext>
          </a:extLst>
        </xdr:cNvPr>
        <xdr:cNvSpPr txBox="1"/>
      </xdr:nvSpPr>
      <xdr:spPr>
        <a:xfrm rot="5400000">
          <a:off x="12731946" y="4694961"/>
          <a:ext cx="4291839" cy="688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78B04F2-1C0C-496C-8800-A023EDDC56EF}"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41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clientData/>
  </xdr:twoCellAnchor>
  <xdr:twoCellAnchor editAs="absolute">
    <xdr:from>
      <xdr:col>18</xdr:col>
      <xdr:colOff>503056</xdr:colOff>
      <xdr:row>10</xdr:row>
      <xdr:rowOff>242677</xdr:rowOff>
    </xdr:from>
    <xdr:to>
      <xdr:col>19</xdr:col>
      <xdr:colOff>520306</xdr:colOff>
      <xdr:row>27</xdr:row>
      <xdr:rowOff>28777</xdr:rowOff>
    </xdr:to>
    <xdr:sp macro="" textlink="$T$46">
      <xdr:nvSpPr>
        <xdr:cNvPr id="2245" name="テキスト ボックス 2244">
          <a:extLst>
            <a:ext uri="{FF2B5EF4-FFF2-40B4-BE49-F238E27FC236}">
              <a16:creationId xmlns:a16="http://schemas.microsoft.com/office/drawing/2014/main" id="{00000000-0008-0000-0100-0000C5080000}"/>
            </a:ext>
          </a:extLst>
        </xdr:cNvPr>
        <xdr:cNvSpPr txBox="1"/>
      </xdr:nvSpPr>
      <xdr:spPr>
        <a:xfrm>
          <a:off x="14533795" y="2893112"/>
          <a:ext cx="688141" cy="4291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tIns="90000" bIns="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fld id="{85171459-707C-4BCF-8484-40A98875CB3E}" type="TxLink">
            <a:rPr lang="en-US" altLang="en-US" sz="54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clientData/>
  </xdr:twoCellAnchor>
  <xdr:twoCellAnchor editAs="absolute">
    <xdr:from>
      <xdr:col>20</xdr:col>
      <xdr:colOff>47085</xdr:colOff>
      <xdr:row>9</xdr:row>
      <xdr:rowOff>145158</xdr:rowOff>
    </xdr:from>
    <xdr:to>
      <xdr:col>21</xdr:col>
      <xdr:colOff>64335</xdr:colOff>
      <xdr:row>25</xdr:row>
      <xdr:rowOff>197958</xdr:rowOff>
    </xdr:to>
    <xdr:sp macro="" textlink="$T$40">
      <xdr:nvSpPr>
        <xdr:cNvPr id="2246" name="テキスト ボックス 2245">
          <a:extLst>
            <a:ext uri="{FF2B5EF4-FFF2-40B4-BE49-F238E27FC236}">
              <a16:creationId xmlns:a16="http://schemas.microsoft.com/office/drawing/2014/main" id="{00000000-0008-0000-0100-0000C6080000}"/>
            </a:ext>
          </a:extLst>
        </xdr:cNvPr>
        <xdr:cNvSpPr txBox="1">
          <a:spLocks/>
        </xdr:cNvSpPr>
      </xdr:nvSpPr>
      <xdr:spPr>
        <a:xfrm>
          <a:off x="15419607" y="2530549"/>
          <a:ext cx="688141" cy="4293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lIns="180000" tIns="36000" rIns="180000" bIns="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fld id="{E036D258-899B-498C-8A7A-43136C20A58D}" type="TxLink">
            <a:rPr lang="ja-JP" altLang="en-US" sz="54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clientData/>
  </xdr:twoCellAnchor>
  <xdr:twoCellAnchor editAs="absolute">
    <xdr:from>
      <xdr:col>20</xdr:col>
      <xdr:colOff>47085</xdr:colOff>
      <xdr:row>9</xdr:row>
      <xdr:rowOff>145158</xdr:rowOff>
    </xdr:from>
    <xdr:to>
      <xdr:col>21</xdr:col>
      <xdr:colOff>64335</xdr:colOff>
      <xdr:row>25</xdr:row>
      <xdr:rowOff>197958</xdr:rowOff>
    </xdr:to>
    <xdr:sp macro="" textlink="$T$41">
      <xdr:nvSpPr>
        <xdr:cNvPr id="2247" name="テキスト ボックス 2246">
          <a:extLst>
            <a:ext uri="{FF2B5EF4-FFF2-40B4-BE49-F238E27FC236}">
              <a16:creationId xmlns:a16="http://schemas.microsoft.com/office/drawing/2014/main" id="{00000000-0008-0000-0100-0000C7080000}"/>
            </a:ext>
          </a:extLst>
        </xdr:cNvPr>
        <xdr:cNvSpPr txBox="1">
          <a:spLocks/>
        </xdr:cNvSpPr>
      </xdr:nvSpPr>
      <xdr:spPr>
        <a:xfrm rot="5400000">
          <a:off x="13616930" y="4333226"/>
          <a:ext cx="4293496" cy="688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688666C-83E3-447E-8947-568BC5315F12}" type="TxLink">
            <a:rPr lang="en-US"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41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clientData/>
  </xdr:twoCellAnchor>
  <xdr:twoCellAnchor editAs="absolute">
    <xdr:from>
      <xdr:col>22</xdr:col>
      <xdr:colOff>637635</xdr:colOff>
      <xdr:row>9</xdr:row>
      <xdr:rowOff>2283</xdr:rowOff>
    </xdr:from>
    <xdr:to>
      <xdr:col>24</xdr:col>
      <xdr:colOff>96135</xdr:colOff>
      <xdr:row>27</xdr:row>
      <xdr:rowOff>61683</xdr:rowOff>
    </xdr:to>
    <xdr:sp macro="" textlink="$T$44">
      <xdr:nvSpPr>
        <xdr:cNvPr id="2250" name="テキスト ボックス 2249">
          <a:extLst>
            <a:ext uri="{FF2B5EF4-FFF2-40B4-BE49-F238E27FC236}">
              <a16:creationId xmlns:a16="http://schemas.microsoft.com/office/drawing/2014/main" id="{00000000-0008-0000-0100-0000CA080000}"/>
            </a:ext>
          </a:extLst>
        </xdr:cNvPr>
        <xdr:cNvSpPr txBox="1">
          <a:spLocks/>
        </xdr:cNvSpPr>
      </xdr:nvSpPr>
      <xdr:spPr>
        <a:xfrm rot="5400000">
          <a:off x="15336989" y="4402624"/>
          <a:ext cx="4830183" cy="800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tIns="90000" bIns="0" rtlCol="0" anchor="ctr" anchorCtr="0">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9A54296-C47F-4850-AA68-8E744799B3E3}"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41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clientData/>
  </xdr:twoCellAnchor>
  <xdr:twoCellAnchor editAs="absolute">
    <xdr:from>
      <xdr:col>22</xdr:col>
      <xdr:colOff>637635</xdr:colOff>
      <xdr:row>9</xdr:row>
      <xdr:rowOff>2283</xdr:rowOff>
    </xdr:from>
    <xdr:to>
      <xdr:col>24</xdr:col>
      <xdr:colOff>96135</xdr:colOff>
      <xdr:row>27</xdr:row>
      <xdr:rowOff>61683</xdr:rowOff>
    </xdr:to>
    <xdr:sp macro="" textlink="$T$43">
      <xdr:nvSpPr>
        <xdr:cNvPr id="2251" name="テキスト ボックス 2250">
          <a:extLst>
            <a:ext uri="{FF2B5EF4-FFF2-40B4-BE49-F238E27FC236}">
              <a16:creationId xmlns:a16="http://schemas.microsoft.com/office/drawing/2014/main" id="{00000000-0008-0000-0100-0000CB080000}"/>
            </a:ext>
          </a:extLst>
        </xdr:cNvPr>
        <xdr:cNvSpPr txBox="1">
          <a:spLocks/>
        </xdr:cNvSpPr>
      </xdr:nvSpPr>
      <xdr:spPr>
        <a:xfrm>
          <a:off x="17351939" y="2387674"/>
          <a:ext cx="800283" cy="48301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lIns="180000" tIns="0" rIns="180000" bIns="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fld id="{CB00D10C-632F-4376-9F59-796474BBA7DB}" type="TxLink">
            <a:rPr lang="en-US" altLang="en-US" sz="6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6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clientData/>
  </xdr:twoCellAnchor>
  <xdr:twoCellAnchor editAs="absolute">
    <xdr:from>
      <xdr:col>18</xdr:col>
      <xdr:colOff>375520</xdr:colOff>
      <xdr:row>4</xdr:row>
      <xdr:rowOff>9770</xdr:rowOff>
    </xdr:from>
    <xdr:to>
      <xdr:col>26</xdr:col>
      <xdr:colOff>661477</xdr:colOff>
      <xdr:row>6</xdr:row>
      <xdr:rowOff>143189</xdr:rowOff>
    </xdr:to>
    <xdr:grpSp>
      <xdr:nvGrpSpPr>
        <xdr:cNvPr id="2253" name="グループ化 2252">
          <a:extLst>
            <a:ext uri="{FF2B5EF4-FFF2-40B4-BE49-F238E27FC236}">
              <a16:creationId xmlns:a16="http://schemas.microsoft.com/office/drawing/2014/main" id="{00000000-0008-0000-0100-0000CD080000}"/>
            </a:ext>
          </a:extLst>
        </xdr:cNvPr>
        <xdr:cNvGrpSpPr/>
      </xdr:nvGrpSpPr>
      <xdr:grpSpPr>
        <a:xfrm>
          <a:off x="14366687" y="1068103"/>
          <a:ext cx="5619957" cy="662586"/>
          <a:chOff x="6981618" y="1352481"/>
          <a:chExt cx="5619957" cy="666819"/>
        </a:xfrm>
      </xdr:grpSpPr>
      <xdr:sp macro="" textlink="'1枚目'!D10">
        <xdr:nvSpPr>
          <xdr:cNvPr id="2292" name="テキスト ボックス 2291">
            <a:extLst>
              <a:ext uri="{FF2B5EF4-FFF2-40B4-BE49-F238E27FC236}">
                <a16:creationId xmlns:a16="http://schemas.microsoft.com/office/drawing/2014/main" id="{00000000-0008-0000-0100-0000F4080000}"/>
              </a:ext>
            </a:extLst>
          </xdr:cNvPr>
          <xdr:cNvSpPr txBox="1"/>
        </xdr:nvSpPr>
        <xdr:spPr>
          <a:xfrm>
            <a:off x="6991350" y="1721302"/>
            <a:ext cx="5610225" cy="297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1" rtlCol="0" anchor="t" anchorCtr="0"/>
          <a:lstStyle/>
          <a:p>
            <a:fld id="{CE20FB9E-2A9E-42F8-94D5-715E1EAAE6FD}" type="TxLink">
              <a:rPr kumimoji="1" lang="en-US" altLang="en-US" sz="1200" b="1" i="0" u="none" strike="noStrike">
                <a:solidFill>
                  <a:srgbClr val="000000"/>
                </a:solidFill>
                <a:latin typeface="HG丸ｺﾞｼｯｸM-PRO"/>
                <a:ea typeface="HG丸ｺﾞｼｯｸM-PRO"/>
              </a:rPr>
              <a:pPr/>
              <a:t> </a:t>
            </a:fld>
            <a:endParaRPr kumimoji="1" lang="en-US" altLang="ja-JP" sz="1200" b="1">
              <a:latin typeface="HG丸ｺﾞｼｯｸM-PRO" panose="020F0600000000000000" pitchFamily="50" charset="-128"/>
              <a:ea typeface="HG丸ｺﾞｼｯｸM-PRO" panose="020F0600000000000000" pitchFamily="50" charset="-128"/>
            </a:endParaRPr>
          </a:p>
        </xdr:txBody>
      </xdr:sp>
      <xdr:sp macro="" textlink="'1枚目'!D9">
        <xdr:nvSpPr>
          <xdr:cNvPr id="2293" name="テキスト ボックス 2292">
            <a:extLst>
              <a:ext uri="{FF2B5EF4-FFF2-40B4-BE49-F238E27FC236}">
                <a16:creationId xmlns:a16="http://schemas.microsoft.com/office/drawing/2014/main" id="{00000000-0008-0000-0100-0000F5080000}"/>
              </a:ext>
            </a:extLst>
          </xdr:cNvPr>
          <xdr:cNvSpPr txBox="1"/>
        </xdr:nvSpPr>
        <xdr:spPr>
          <a:xfrm>
            <a:off x="10858500" y="1352481"/>
            <a:ext cx="17145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EF09E106-6C95-4655-9FD9-5944E00DB740}" type="TxLink">
              <a:rPr kumimoji="1" lang="en-US" altLang="en-US" sz="1600" b="1" i="0" u="none" strike="noStrike">
                <a:solidFill>
                  <a:srgbClr val="000000"/>
                </a:solidFill>
                <a:latin typeface="HG丸ｺﾞｼｯｸM-PRO"/>
                <a:ea typeface="HG丸ｺﾞｼｯｸM-PRO"/>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sp macro="" textlink="'1枚目'!D8">
        <xdr:nvSpPr>
          <xdr:cNvPr id="2294" name="テキスト ボックス 2293">
            <a:extLst>
              <a:ext uri="{FF2B5EF4-FFF2-40B4-BE49-F238E27FC236}">
                <a16:creationId xmlns:a16="http://schemas.microsoft.com/office/drawing/2014/main" id="{00000000-0008-0000-0100-0000F6080000}"/>
              </a:ext>
            </a:extLst>
          </xdr:cNvPr>
          <xdr:cNvSpPr txBox="1"/>
        </xdr:nvSpPr>
        <xdr:spPr>
          <a:xfrm>
            <a:off x="6981618" y="1352481"/>
            <a:ext cx="311488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5B1087-2C0A-4A56-B245-F689410BE810}" type="TxLink">
              <a:rPr kumimoji="1" lang="ja-JP" altLang="en-US" sz="1600" b="1" i="0" u="none" strike="noStrike">
                <a:solidFill>
                  <a:srgbClr val="000000"/>
                </a:solidFill>
                <a:latin typeface="HG丸ｺﾞｼｯｸM-PRO"/>
                <a:ea typeface="HG丸ｺﾞｼｯｸM-PRO"/>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grpSp>
    <xdr:clientData/>
  </xdr:twoCellAnchor>
  <xdr:twoCellAnchor editAs="absolute">
    <xdr:from>
      <xdr:col>26</xdr:col>
      <xdr:colOff>120668</xdr:colOff>
      <xdr:row>1</xdr:row>
      <xdr:rowOff>212881</xdr:rowOff>
    </xdr:from>
    <xdr:to>
      <xdr:col>26</xdr:col>
      <xdr:colOff>406418</xdr:colOff>
      <xdr:row>2</xdr:row>
      <xdr:rowOff>203355</xdr:rowOff>
    </xdr:to>
    <xdr:sp macro="" textlink="">
      <xdr:nvSpPr>
        <xdr:cNvPr id="2254" name="テキスト ボックス 2253">
          <a:extLst>
            <a:ext uri="{FF2B5EF4-FFF2-40B4-BE49-F238E27FC236}">
              <a16:creationId xmlns:a16="http://schemas.microsoft.com/office/drawing/2014/main" id="{00000000-0008-0000-0100-0000CE080000}"/>
            </a:ext>
          </a:extLst>
        </xdr:cNvPr>
        <xdr:cNvSpPr txBox="1"/>
      </xdr:nvSpPr>
      <xdr:spPr>
        <a:xfrm>
          <a:off x="19445835" y="477464"/>
          <a:ext cx="285750" cy="25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800" b="1" i="0" u="none" strike="noStrike">
              <a:solidFill>
                <a:srgbClr val="000000"/>
              </a:solidFill>
              <a:effectLst/>
              <a:latin typeface="ＭＳ Ｐゴシック" panose="020B0600070205080204" pitchFamily="50" charset="-128"/>
              <a:ea typeface="ＭＳ Ｐゴシック" panose="020B0600070205080204" pitchFamily="50" charset="-128"/>
            </a:rPr>
            <a:t>2</a:t>
          </a:r>
          <a:endParaRPr kumimoji="1" lang="ja-JP" altLang="en-US" sz="1800" b="1" i="0" u="none" strike="noStrike">
            <a:solidFill>
              <a:srgbClr val="000000"/>
            </a:solidFill>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22</xdr:col>
      <xdr:colOff>91350</xdr:colOff>
      <xdr:row>28</xdr:row>
      <xdr:rowOff>5768</xdr:rowOff>
    </xdr:from>
    <xdr:to>
      <xdr:col>25</xdr:col>
      <xdr:colOff>367856</xdr:colOff>
      <xdr:row>30</xdr:row>
      <xdr:rowOff>248195</xdr:rowOff>
    </xdr:to>
    <xdr:grpSp>
      <xdr:nvGrpSpPr>
        <xdr:cNvPr id="2255" name="グループ化 2254">
          <a:extLst>
            <a:ext uri="{FF2B5EF4-FFF2-40B4-BE49-F238E27FC236}">
              <a16:creationId xmlns:a16="http://schemas.microsoft.com/office/drawing/2014/main" id="{00000000-0008-0000-0100-0000CF080000}"/>
            </a:ext>
          </a:extLst>
        </xdr:cNvPr>
        <xdr:cNvGrpSpPr/>
      </xdr:nvGrpSpPr>
      <xdr:grpSpPr>
        <a:xfrm>
          <a:off x="16749517" y="7414101"/>
          <a:ext cx="2276756" cy="771594"/>
          <a:chOff x="6893077" y="7285973"/>
          <a:chExt cx="2283350" cy="767035"/>
        </a:xfrm>
      </xdr:grpSpPr>
      <xdr:sp macro="" textlink="$D$24">
        <xdr:nvSpPr>
          <xdr:cNvPr id="2272" name="テキスト ボックス 2271">
            <a:extLst>
              <a:ext uri="{FF2B5EF4-FFF2-40B4-BE49-F238E27FC236}">
                <a16:creationId xmlns:a16="http://schemas.microsoft.com/office/drawing/2014/main" id="{00000000-0008-0000-0100-0000E0080000}"/>
              </a:ext>
            </a:extLst>
          </xdr:cNvPr>
          <xdr:cNvSpPr txBox="1"/>
        </xdr:nvSpPr>
        <xdr:spPr>
          <a:xfrm>
            <a:off x="8537423" y="7978126"/>
            <a:ext cx="639004" cy="74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FD4DCB1-75D1-4725-99C4-60914A9309E8}" type="TxLink">
              <a:rPr kumimoji="1" lang="en-US" altLang="en-US" sz="1200" b="1" i="0" u="none" strike="noStrike">
                <a:solidFill>
                  <a:srgbClr val="000000"/>
                </a:solidFill>
                <a:effectLst/>
                <a:latin typeface="+mn-ea"/>
                <a:ea typeface="+mn-ea"/>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mn-ea"/>
              <a:ea typeface="+mn-ea"/>
            </a:endParaRPr>
          </a:p>
        </xdr:txBody>
      </xdr:sp>
      <xdr:sp macro="" textlink="">
        <xdr:nvSpPr>
          <xdr:cNvPr id="2273" name="テキスト ボックス 2272">
            <a:extLst>
              <a:ext uri="{FF2B5EF4-FFF2-40B4-BE49-F238E27FC236}">
                <a16:creationId xmlns:a16="http://schemas.microsoft.com/office/drawing/2014/main" id="{00000000-0008-0000-0100-0000E1080000}"/>
              </a:ext>
            </a:extLst>
          </xdr:cNvPr>
          <xdr:cNvSpPr txBox="1">
            <a:spLocks noChangeAspect="1"/>
          </xdr:cNvSpPr>
        </xdr:nvSpPr>
        <xdr:spPr>
          <a:xfrm>
            <a:off x="8332666" y="7977767"/>
            <a:ext cx="153424" cy="7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t>電</a:t>
            </a:r>
            <a:r>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t>話</a:t>
            </a:r>
          </a:p>
        </xdr:txBody>
      </xdr:sp>
      <xdr:sp macro="" textlink="$D$21">
        <xdr:nvSpPr>
          <xdr:cNvPr id="2274" name="テキスト ボックス 2273">
            <a:extLst>
              <a:ext uri="{FF2B5EF4-FFF2-40B4-BE49-F238E27FC236}">
                <a16:creationId xmlns:a16="http://schemas.microsoft.com/office/drawing/2014/main" id="{00000000-0008-0000-0100-0000E2080000}"/>
              </a:ext>
            </a:extLst>
          </xdr:cNvPr>
          <xdr:cNvSpPr txBox="1"/>
        </xdr:nvSpPr>
        <xdr:spPr>
          <a:xfrm>
            <a:off x="8537423" y="7583106"/>
            <a:ext cx="639004" cy="6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F75C669-8845-4B8A-A41F-C3882A500159}" type="TxLink">
              <a:rPr kumimoji="1" lang="en-US" altLang="en-US" sz="1200" b="1" i="0" u="none" strike="noStrike">
                <a:solidFill>
                  <a:srgbClr val="000000"/>
                </a:solidFill>
                <a:effectLst/>
                <a:latin typeface="+mn-ea"/>
                <a:ea typeface="+mn-ea"/>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mn-ea"/>
              <a:ea typeface="+mn-ea"/>
            </a:endParaRPr>
          </a:p>
        </xdr:txBody>
      </xdr:sp>
      <xdr:sp macro="" textlink="">
        <xdr:nvSpPr>
          <xdr:cNvPr id="2275" name="テキスト ボックス 2274">
            <a:extLst>
              <a:ext uri="{FF2B5EF4-FFF2-40B4-BE49-F238E27FC236}">
                <a16:creationId xmlns:a16="http://schemas.microsoft.com/office/drawing/2014/main" id="{00000000-0008-0000-0100-0000E3080000}"/>
              </a:ext>
            </a:extLst>
          </xdr:cNvPr>
          <xdr:cNvSpPr txBox="1">
            <a:spLocks noChangeAspect="1"/>
          </xdr:cNvSpPr>
        </xdr:nvSpPr>
        <xdr:spPr>
          <a:xfrm>
            <a:off x="8332665" y="7581105"/>
            <a:ext cx="155486" cy="6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t>電</a:t>
            </a:r>
            <a:r>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t>話</a:t>
            </a:r>
          </a:p>
        </xdr:txBody>
      </xdr:sp>
      <xdr:sp macro="" textlink="$Y$48">
        <xdr:nvSpPr>
          <xdr:cNvPr id="2276" name="テキスト ボックス 2275">
            <a:extLst>
              <a:ext uri="{FF2B5EF4-FFF2-40B4-BE49-F238E27FC236}">
                <a16:creationId xmlns:a16="http://schemas.microsoft.com/office/drawing/2014/main" id="{00000000-0008-0000-0100-0000E4080000}"/>
              </a:ext>
            </a:extLst>
          </xdr:cNvPr>
          <xdr:cNvSpPr txBox="1"/>
        </xdr:nvSpPr>
        <xdr:spPr>
          <a:xfrm>
            <a:off x="7297982" y="7837796"/>
            <a:ext cx="1878445" cy="107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14B195F-4342-4DCF-9834-5A24E2DE0D7F}"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1">
        <xdr:nvSpPr>
          <xdr:cNvPr id="2277" name="テキスト ボックス 2276">
            <a:extLst>
              <a:ext uri="{FF2B5EF4-FFF2-40B4-BE49-F238E27FC236}">
                <a16:creationId xmlns:a16="http://schemas.microsoft.com/office/drawing/2014/main" id="{00000000-0008-0000-0100-0000E5080000}"/>
              </a:ext>
            </a:extLst>
          </xdr:cNvPr>
          <xdr:cNvSpPr txBox="1"/>
        </xdr:nvSpPr>
        <xdr:spPr>
          <a:xfrm>
            <a:off x="7297982" y="7678911"/>
            <a:ext cx="1878445" cy="137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7E8810E0-D636-400D-9D61-5674EA59902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W$48">
        <xdr:nvSpPr>
          <xdr:cNvPr id="2278" name="テキスト ボックス 2277">
            <a:extLst>
              <a:ext uri="{FF2B5EF4-FFF2-40B4-BE49-F238E27FC236}">
                <a16:creationId xmlns:a16="http://schemas.microsoft.com/office/drawing/2014/main" id="{00000000-0008-0000-0100-0000E6080000}"/>
              </a:ext>
            </a:extLst>
          </xdr:cNvPr>
          <xdr:cNvSpPr txBox="1"/>
        </xdr:nvSpPr>
        <xdr:spPr>
          <a:xfrm>
            <a:off x="7297982" y="7442808"/>
            <a:ext cx="1878119" cy="108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BC85D1B-5B12-4D01-AEF8-C765DB5D39DE}"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1">
        <xdr:nvSpPr>
          <xdr:cNvPr id="2279" name="テキスト ボックス 2278">
            <a:extLst>
              <a:ext uri="{FF2B5EF4-FFF2-40B4-BE49-F238E27FC236}">
                <a16:creationId xmlns:a16="http://schemas.microsoft.com/office/drawing/2014/main" id="{00000000-0008-0000-0100-0000E7080000}"/>
              </a:ext>
            </a:extLst>
          </xdr:cNvPr>
          <xdr:cNvSpPr txBox="1"/>
        </xdr:nvSpPr>
        <xdr:spPr>
          <a:xfrm>
            <a:off x="7297982" y="7285973"/>
            <a:ext cx="1878445" cy="133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E04300E-BC2F-4A48-84D9-4700D5E7BBFC}"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5">
        <xdr:nvSpPr>
          <xdr:cNvPr id="2280" name="テキスト ボックス 2279">
            <a:extLst>
              <a:ext uri="{FF2B5EF4-FFF2-40B4-BE49-F238E27FC236}">
                <a16:creationId xmlns:a16="http://schemas.microsoft.com/office/drawing/2014/main" id="{00000000-0008-0000-0100-0000E8080000}"/>
              </a:ext>
            </a:extLst>
          </xdr:cNvPr>
          <xdr:cNvSpPr txBox="1"/>
        </xdr:nvSpPr>
        <xdr:spPr>
          <a:xfrm>
            <a:off x="7298308" y="7837796"/>
            <a:ext cx="1878119" cy="107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C44767F-E887-4E77-81CD-49438786F366}" type="TxLink">
              <a:rPr kumimoji="1" lang="ja-JP" altLang="en-US" sz="1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0">
        <xdr:nvSpPr>
          <xdr:cNvPr id="2281" name="テキスト ボックス 2280">
            <a:extLst>
              <a:ext uri="{FF2B5EF4-FFF2-40B4-BE49-F238E27FC236}">
                <a16:creationId xmlns:a16="http://schemas.microsoft.com/office/drawing/2014/main" id="{00000000-0008-0000-0100-0000E9080000}"/>
              </a:ext>
            </a:extLst>
          </xdr:cNvPr>
          <xdr:cNvSpPr txBox="1"/>
        </xdr:nvSpPr>
        <xdr:spPr>
          <a:xfrm>
            <a:off x="7297982" y="7678911"/>
            <a:ext cx="1878445" cy="137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DDB001B-7CBE-40D2-BB7B-842B5BF026A8}" type="TxLink">
              <a:rPr kumimoji="1" lang="ja-JP" altLang="en-US" sz="125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25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5">
        <xdr:nvSpPr>
          <xdr:cNvPr id="2282" name="テキスト ボックス 2281">
            <a:extLst>
              <a:ext uri="{FF2B5EF4-FFF2-40B4-BE49-F238E27FC236}">
                <a16:creationId xmlns:a16="http://schemas.microsoft.com/office/drawing/2014/main" id="{00000000-0008-0000-0100-0000EA080000}"/>
              </a:ext>
            </a:extLst>
          </xdr:cNvPr>
          <xdr:cNvSpPr txBox="1"/>
        </xdr:nvSpPr>
        <xdr:spPr>
          <a:xfrm>
            <a:off x="7297982" y="7442808"/>
            <a:ext cx="1878445" cy="108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D4282C3-86BF-4021-9863-D2CAFC0D7CDB}" type="TxLink">
              <a:rPr kumimoji="1" lang="ja-JP" altLang="en-US" sz="1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0">
        <xdr:nvSpPr>
          <xdr:cNvPr id="2283" name="テキスト ボックス 2282">
            <a:extLst>
              <a:ext uri="{FF2B5EF4-FFF2-40B4-BE49-F238E27FC236}">
                <a16:creationId xmlns:a16="http://schemas.microsoft.com/office/drawing/2014/main" id="{00000000-0008-0000-0100-0000EB080000}"/>
              </a:ext>
            </a:extLst>
          </xdr:cNvPr>
          <xdr:cNvSpPr txBox="1"/>
        </xdr:nvSpPr>
        <xdr:spPr>
          <a:xfrm>
            <a:off x="7297982" y="7285973"/>
            <a:ext cx="1878445" cy="133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6A0FB99-C12F-4F82-B399-2816B27C9A36}" type="TxLink">
              <a:rPr kumimoji="1" lang="ja-JP" altLang="en-US" sz="125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25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3">
        <xdr:nvSpPr>
          <xdr:cNvPr id="2284" name="テキスト ボックス 2283">
            <a:extLst>
              <a:ext uri="{FF2B5EF4-FFF2-40B4-BE49-F238E27FC236}">
                <a16:creationId xmlns:a16="http://schemas.microsoft.com/office/drawing/2014/main" id="{00000000-0008-0000-0100-0000EC080000}"/>
              </a:ext>
            </a:extLst>
          </xdr:cNvPr>
          <xdr:cNvSpPr txBox="1"/>
        </xdr:nvSpPr>
        <xdr:spPr>
          <a:xfrm>
            <a:off x="7297982" y="7711847"/>
            <a:ext cx="1878445" cy="190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E50714B-0282-4773-90A1-BF66C134A502}"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3">
        <xdr:nvSpPr>
          <xdr:cNvPr id="2285" name="テキスト ボックス 2284">
            <a:extLst>
              <a:ext uri="{FF2B5EF4-FFF2-40B4-BE49-F238E27FC236}">
                <a16:creationId xmlns:a16="http://schemas.microsoft.com/office/drawing/2014/main" id="{00000000-0008-0000-0100-0000ED080000}"/>
              </a:ext>
            </a:extLst>
          </xdr:cNvPr>
          <xdr:cNvSpPr txBox="1"/>
        </xdr:nvSpPr>
        <xdr:spPr>
          <a:xfrm>
            <a:off x="7297982" y="7319259"/>
            <a:ext cx="1878445" cy="187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2DD1380E-6001-4E7D-9BD4-9408FE79E647}"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X$42">
        <xdr:nvSpPr>
          <xdr:cNvPr id="2286" name="テキスト ボックス 2285">
            <a:extLst>
              <a:ext uri="{FF2B5EF4-FFF2-40B4-BE49-F238E27FC236}">
                <a16:creationId xmlns:a16="http://schemas.microsoft.com/office/drawing/2014/main" id="{00000000-0008-0000-0100-0000EE080000}"/>
              </a:ext>
            </a:extLst>
          </xdr:cNvPr>
          <xdr:cNvSpPr txBox="1"/>
        </xdr:nvSpPr>
        <xdr:spPr>
          <a:xfrm>
            <a:off x="7297982" y="7711847"/>
            <a:ext cx="1878445" cy="190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0DB3A18-4A9C-4FC1-A08F-C8930861C03D}" type="TxLink">
              <a:rPr kumimoji="1" lang="en-US" altLang="en-US" sz="165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5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2">
        <xdr:nvSpPr>
          <xdr:cNvPr id="2287" name="テキスト ボックス 2286">
            <a:extLst>
              <a:ext uri="{FF2B5EF4-FFF2-40B4-BE49-F238E27FC236}">
                <a16:creationId xmlns:a16="http://schemas.microsoft.com/office/drawing/2014/main" id="{00000000-0008-0000-0100-0000EF080000}"/>
              </a:ext>
            </a:extLst>
          </xdr:cNvPr>
          <xdr:cNvSpPr txBox="1"/>
        </xdr:nvSpPr>
        <xdr:spPr>
          <a:xfrm>
            <a:off x="7297982" y="7319259"/>
            <a:ext cx="1878445" cy="187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lIns="36000" tIns="36000" rIns="36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69B0BC1-CADC-4FEF-A6CD-1D2509694D6D}" type="TxLink">
              <a:rPr kumimoji="1" lang="en-US" altLang="en-US" sz="165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50" b="1" i="1">
              <a:solidFill>
                <a:sysClr val="windowText" lastClr="000000"/>
              </a:solidFill>
              <a:effectLst/>
              <a:latin typeface="メイリオ" panose="020B0604030504040204" pitchFamily="50" charset="-128"/>
              <a:ea typeface="メイリオ" panose="020B0604030504040204" pitchFamily="50" charset="-128"/>
            </a:endParaRPr>
          </a:p>
        </xdr:txBody>
      </xdr:sp>
      <mc:AlternateContent xmlns:mc="http://schemas.openxmlformats.org/markup-compatibility/2006" xmlns:a14="http://schemas.microsoft.com/office/drawing/2010/main">
        <mc:Choice Requires="a14">
          <xdr:pic>
            <xdr:nvPicPr>
              <xdr:cNvPr id="2288" name="図 2287">
                <a:extLst>
                  <a:ext uri="{FF2B5EF4-FFF2-40B4-BE49-F238E27FC236}">
                    <a16:creationId xmlns:a16="http://schemas.microsoft.com/office/drawing/2014/main" id="{00000000-0008-0000-0100-0000F0080000}"/>
                  </a:ext>
                </a:extLst>
              </xdr:cNvPr>
              <xdr:cNvPicPr>
                <a:picLocks noChangeAspect="1"/>
                <a:extLst>
                  <a:ext uri="{84589F7E-364E-4C9E-8A38-B11213B215E9}">
                    <a14:cameraTool cellRange="社マーク3" spid="_x0000_s6637"/>
                  </a:ext>
                </a:extLst>
              </xdr:cNvPicPr>
            </xdr:nvPicPr>
            <xdr:blipFill>
              <a:blip xmlns:r="http://schemas.openxmlformats.org/officeDocument/2006/relationships" r:embed="rId7"/>
              <a:stretch>
                <a:fillRect/>
              </a:stretch>
            </xdr:blipFill>
            <xdr:spPr>
              <a:xfrm>
                <a:off x="6929531" y="7869235"/>
                <a:ext cx="227212" cy="176431"/>
              </a:xfrm>
              <a:prstGeom prst="rect">
                <a:avLst/>
              </a:prstGeom>
              <a:ln>
                <a:noFill/>
              </a:ln>
            </xdr:spPr>
          </xdr:pic>
        </mc:Choice>
        <mc:Fallback xmlns=""/>
      </mc:AlternateContent>
      <xdr:sp macro="" textlink="$B$22">
        <xdr:nvSpPr>
          <xdr:cNvPr id="2289" name="テキスト ボックス 2288">
            <a:extLst>
              <a:ext uri="{FF2B5EF4-FFF2-40B4-BE49-F238E27FC236}">
                <a16:creationId xmlns:a16="http://schemas.microsoft.com/office/drawing/2014/main" id="{00000000-0008-0000-0100-0000F1080000}"/>
              </a:ext>
            </a:extLst>
          </xdr:cNvPr>
          <xdr:cNvSpPr txBox="1">
            <a:spLocks noChangeAspect="1"/>
          </xdr:cNvSpPr>
        </xdr:nvSpPr>
        <xdr:spPr>
          <a:xfrm>
            <a:off x="6893077" y="7742061"/>
            <a:ext cx="315598" cy="10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ACAA577E-D074-4DBE-979B-BD7F4C42FDFF}" type="TxLink">
              <a:rPr kumimoji="1" lang="ja-JP" altLang="en-US" sz="12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施工者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mc:AlternateContent xmlns:mc="http://schemas.openxmlformats.org/markup-compatibility/2006" xmlns:a14="http://schemas.microsoft.com/office/drawing/2010/main">
        <mc:Choice Requires="a14">
          <xdr:pic>
            <xdr:nvPicPr>
              <xdr:cNvPr id="2290" name="図 2289">
                <a:extLst>
                  <a:ext uri="{FF2B5EF4-FFF2-40B4-BE49-F238E27FC236}">
                    <a16:creationId xmlns:a16="http://schemas.microsoft.com/office/drawing/2014/main" id="{00000000-0008-0000-0100-0000F2080000}"/>
                  </a:ext>
                </a:extLst>
              </xdr:cNvPr>
              <xdr:cNvPicPr>
                <a:picLocks noChangeAspect="1"/>
                <a:extLst>
                  <a:ext uri="{84589F7E-364E-4C9E-8A38-B11213B215E9}">
                    <a14:cameraTool cellRange="マーク3" spid="_x0000_s6638"/>
                  </a:ext>
                </a:extLst>
              </xdr:cNvPicPr>
            </xdr:nvPicPr>
            <xdr:blipFill>
              <a:blip xmlns:r="http://schemas.openxmlformats.org/officeDocument/2006/relationships" r:embed="rId3">
                <a:alphaModFix/>
              </a:blip>
              <a:stretch>
                <a:fillRect/>
              </a:stretch>
            </xdr:blipFill>
            <xdr:spPr>
              <a:xfrm>
                <a:off x="6918267" y="7478450"/>
                <a:ext cx="267721" cy="211718"/>
              </a:xfrm>
              <a:prstGeom prst="rect">
                <a:avLst/>
              </a:prstGeom>
              <a:ln>
                <a:noFill/>
              </a:ln>
            </xdr:spPr>
          </xdr:pic>
        </mc:Choice>
        <mc:Fallback xmlns=""/>
      </mc:AlternateContent>
      <xdr:sp macro="" textlink="$B$19">
        <xdr:nvSpPr>
          <xdr:cNvPr id="2291" name="テキスト ボックス 2290">
            <a:extLst>
              <a:ext uri="{FF2B5EF4-FFF2-40B4-BE49-F238E27FC236}">
                <a16:creationId xmlns:a16="http://schemas.microsoft.com/office/drawing/2014/main" id="{00000000-0008-0000-0100-0000F3080000}"/>
              </a:ext>
            </a:extLst>
          </xdr:cNvPr>
          <xdr:cNvSpPr txBox="1">
            <a:spLocks noChangeAspect="1"/>
          </xdr:cNvSpPr>
        </xdr:nvSpPr>
        <xdr:spPr>
          <a:xfrm>
            <a:off x="6893078" y="7353399"/>
            <a:ext cx="315441" cy="102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8FE03417-2FED-46B6-B395-9286AC156777}" type="TxLink">
              <a:rPr kumimoji="1" lang="ja-JP" altLang="en-US" sz="12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発注者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24</xdr:col>
      <xdr:colOff>662833</xdr:colOff>
      <xdr:row>11</xdr:row>
      <xdr:rowOff>177812</xdr:rowOff>
    </xdr:from>
    <xdr:to>
      <xdr:col>25</xdr:col>
      <xdr:colOff>352483</xdr:colOff>
      <xdr:row>18</xdr:row>
      <xdr:rowOff>230268</xdr:rowOff>
    </xdr:to>
    <xdr:grpSp>
      <xdr:nvGrpSpPr>
        <xdr:cNvPr id="2256" name="グループ化 2255">
          <a:extLst>
            <a:ext uri="{FF2B5EF4-FFF2-40B4-BE49-F238E27FC236}">
              <a16:creationId xmlns:a16="http://schemas.microsoft.com/office/drawing/2014/main" id="{00000000-0008-0000-0100-0000D0080000}"/>
            </a:ext>
          </a:extLst>
        </xdr:cNvPr>
        <xdr:cNvGrpSpPr/>
      </xdr:nvGrpSpPr>
      <xdr:grpSpPr>
        <a:xfrm>
          <a:off x="18654500" y="3088229"/>
          <a:ext cx="356400" cy="1904539"/>
          <a:chOff x="13188969" y="2992219"/>
          <a:chExt cx="355899" cy="1912338"/>
        </a:xfrm>
      </xdr:grpSpPr>
      <xdr:sp macro="" textlink="$Y$46">
        <xdr:nvSpPr>
          <xdr:cNvPr id="2269" name="テキスト ボックス 2268">
            <a:extLst>
              <a:ext uri="{FF2B5EF4-FFF2-40B4-BE49-F238E27FC236}">
                <a16:creationId xmlns:a16="http://schemas.microsoft.com/office/drawing/2014/main" id="{00000000-0008-0000-0100-0000DD080000}"/>
              </a:ext>
            </a:extLst>
          </xdr:cNvPr>
          <xdr:cNvSpPr txBox="1">
            <a:spLocks noChangeAspect="1"/>
          </xdr:cNvSpPr>
        </xdr:nvSpPr>
        <xdr:spPr>
          <a:xfrm>
            <a:off x="13188969" y="4581559"/>
            <a:ext cx="355899" cy="322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7E63F846-7963-4E19-98E5-C9A0EEB78280}" type="TxLink">
              <a:rPr lang="en-US" altLang="en-US" sz="36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Y$44">
        <xdr:nvSpPr>
          <xdr:cNvPr id="2270" name="テキスト ボックス 2269">
            <a:extLst>
              <a:ext uri="{FF2B5EF4-FFF2-40B4-BE49-F238E27FC236}">
                <a16:creationId xmlns:a16="http://schemas.microsoft.com/office/drawing/2014/main" id="{00000000-0008-0000-0100-0000DE080000}"/>
              </a:ext>
            </a:extLst>
          </xdr:cNvPr>
          <xdr:cNvSpPr txBox="1">
            <a:spLocks noChangeAspect="1"/>
          </xdr:cNvSpPr>
        </xdr:nvSpPr>
        <xdr:spPr>
          <a:xfrm>
            <a:off x="13188969" y="3782963"/>
            <a:ext cx="355899" cy="322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6A2FA92-D41D-42F1-B543-2F0AF5A4DE5C}" type="TxLink">
              <a:rPr lang="en-US" altLang="en-US" sz="36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Y$42">
        <xdr:nvSpPr>
          <xdr:cNvPr id="2271" name="テキスト ボックス 2270">
            <a:extLst>
              <a:ext uri="{FF2B5EF4-FFF2-40B4-BE49-F238E27FC236}">
                <a16:creationId xmlns:a16="http://schemas.microsoft.com/office/drawing/2014/main" id="{00000000-0008-0000-0100-0000DF080000}"/>
              </a:ext>
            </a:extLst>
          </xdr:cNvPr>
          <xdr:cNvSpPr txBox="1">
            <a:spLocks noChangeAspect="1"/>
          </xdr:cNvSpPr>
        </xdr:nvSpPr>
        <xdr:spPr>
          <a:xfrm>
            <a:off x="13188969" y="2992219"/>
            <a:ext cx="355899" cy="322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6AABB6E-4EBA-4367-BEE4-002F6D57B3E4}" type="TxLink">
              <a:rPr lang="en-US" altLang="en-US" sz="36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tx1"/>
              </a:solidFill>
              <a:effectLst/>
              <a:latin typeface="ＭＳ Ｐゴシック" panose="020B0600070205080204" pitchFamily="50" charset="-128"/>
              <a:ea typeface="ＭＳ Ｐゴシック" panose="020B0600070205080204" pitchFamily="50" charset="-128"/>
            </a:endParaRPr>
          </a:p>
        </xdr:txBody>
      </xdr:sp>
    </xdr:grpSp>
    <xdr:clientData/>
  </xdr:twoCellAnchor>
  <xdr:twoCellAnchor editAs="absolute">
    <xdr:from>
      <xdr:col>24</xdr:col>
      <xdr:colOff>662833</xdr:colOff>
      <xdr:row>11</xdr:row>
      <xdr:rowOff>177812</xdr:rowOff>
    </xdr:from>
    <xdr:to>
      <xdr:col>25</xdr:col>
      <xdr:colOff>352483</xdr:colOff>
      <xdr:row>18</xdr:row>
      <xdr:rowOff>230268</xdr:rowOff>
    </xdr:to>
    <xdr:grpSp>
      <xdr:nvGrpSpPr>
        <xdr:cNvPr id="2257" name="グループ化 2256">
          <a:extLst>
            <a:ext uri="{FF2B5EF4-FFF2-40B4-BE49-F238E27FC236}">
              <a16:creationId xmlns:a16="http://schemas.microsoft.com/office/drawing/2014/main" id="{00000000-0008-0000-0100-0000D1080000}"/>
            </a:ext>
          </a:extLst>
        </xdr:cNvPr>
        <xdr:cNvGrpSpPr/>
      </xdr:nvGrpSpPr>
      <xdr:grpSpPr>
        <a:xfrm>
          <a:off x="18654500" y="3088229"/>
          <a:ext cx="356400" cy="1904539"/>
          <a:chOff x="11855469" y="2992219"/>
          <a:chExt cx="355899" cy="1912338"/>
        </a:xfrm>
      </xdr:grpSpPr>
      <xdr:sp macro="" textlink="$Y$47">
        <xdr:nvSpPr>
          <xdr:cNvPr id="2266" name="テキスト ボックス 2265">
            <a:extLst>
              <a:ext uri="{FF2B5EF4-FFF2-40B4-BE49-F238E27FC236}">
                <a16:creationId xmlns:a16="http://schemas.microsoft.com/office/drawing/2014/main" id="{00000000-0008-0000-0100-0000DA080000}"/>
              </a:ext>
            </a:extLst>
          </xdr:cNvPr>
          <xdr:cNvSpPr txBox="1">
            <a:spLocks noChangeAspect="1"/>
          </xdr:cNvSpPr>
        </xdr:nvSpPr>
        <xdr:spPr>
          <a:xfrm>
            <a:off x="11855469" y="4581559"/>
            <a:ext cx="355899" cy="322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EF4EC1F0-5491-4920-983E-14967313FC84}" type="TxLink">
              <a:rPr lang="en-US" altLang="en-US" sz="11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Y$45">
        <xdr:nvSpPr>
          <xdr:cNvPr id="2267" name="テキスト ボックス 2266">
            <a:extLst>
              <a:ext uri="{FF2B5EF4-FFF2-40B4-BE49-F238E27FC236}">
                <a16:creationId xmlns:a16="http://schemas.microsoft.com/office/drawing/2014/main" id="{00000000-0008-0000-0100-0000DB080000}"/>
              </a:ext>
            </a:extLst>
          </xdr:cNvPr>
          <xdr:cNvSpPr txBox="1">
            <a:spLocks noChangeAspect="1"/>
          </xdr:cNvSpPr>
        </xdr:nvSpPr>
        <xdr:spPr>
          <a:xfrm>
            <a:off x="11855469" y="3782963"/>
            <a:ext cx="355899" cy="322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7C3A1E5-B208-4A4D-B450-120FA534FE03}" type="TxLink">
              <a:rPr lang="en-US" altLang="en-US" sz="11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Y$43">
        <xdr:nvSpPr>
          <xdr:cNvPr id="2268" name="テキスト ボックス 2267">
            <a:extLst>
              <a:ext uri="{FF2B5EF4-FFF2-40B4-BE49-F238E27FC236}">
                <a16:creationId xmlns:a16="http://schemas.microsoft.com/office/drawing/2014/main" id="{00000000-0008-0000-0100-0000DC080000}"/>
              </a:ext>
            </a:extLst>
          </xdr:cNvPr>
          <xdr:cNvSpPr txBox="1">
            <a:spLocks noChangeAspect="1"/>
          </xdr:cNvSpPr>
        </xdr:nvSpPr>
        <xdr:spPr>
          <a:xfrm>
            <a:off x="11855469" y="2992219"/>
            <a:ext cx="355899" cy="322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5A65CBF-20BF-4057-A184-7FB192DC5E7C}" type="TxLink">
              <a:rPr lang="en-US" altLang="en-US" sz="11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grpSp>
    <xdr:clientData/>
  </xdr:twoCellAnchor>
  <xdr:twoCellAnchor editAs="absolute">
    <xdr:from>
      <xdr:col>24</xdr:col>
      <xdr:colOff>244236</xdr:colOff>
      <xdr:row>11</xdr:row>
      <xdr:rowOff>177812</xdr:rowOff>
    </xdr:from>
    <xdr:to>
      <xdr:col>24</xdr:col>
      <xdr:colOff>600135</xdr:colOff>
      <xdr:row>18</xdr:row>
      <xdr:rowOff>230268</xdr:rowOff>
    </xdr:to>
    <xdr:grpSp>
      <xdr:nvGrpSpPr>
        <xdr:cNvPr id="2258" name="グループ化 2257">
          <a:extLst>
            <a:ext uri="{FF2B5EF4-FFF2-40B4-BE49-F238E27FC236}">
              <a16:creationId xmlns:a16="http://schemas.microsoft.com/office/drawing/2014/main" id="{00000000-0008-0000-0100-0000D2080000}"/>
            </a:ext>
          </a:extLst>
        </xdr:cNvPr>
        <xdr:cNvGrpSpPr/>
      </xdr:nvGrpSpPr>
      <xdr:grpSpPr>
        <a:xfrm>
          <a:off x="18235903" y="3088229"/>
          <a:ext cx="355899" cy="1904539"/>
          <a:chOff x="13308284" y="3003248"/>
          <a:chExt cx="355899" cy="1919356"/>
        </a:xfrm>
      </xdr:grpSpPr>
      <xdr:sp macro="" textlink="$AA$46">
        <xdr:nvSpPr>
          <xdr:cNvPr id="2263" name="テキスト ボックス 2262">
            <a:extLst>
              <a:ext uri="{FF2B5EF4-FFF2-40B4-BE49-F238E27FC236}">
                <a16:creationId xmlns:a16="http://schemas.microsoft.com/office/drawing/2014/main" id="{00000000-0008-0000-0100-0000D7080000}"/>
              </a:ext>
            </a:extLst>
          </xdr:cNvPr>
          <xdr:cNvSpPr txBox="1">
            <a:spLocks noChangeAspect="1"/>
          </xdr:cNvSpPr>
        </xdr:nvSpPr>
        <xdr:spPr>
          <a:xfrm>
            <a:off x="13308284" y="4598604"/>
            <a:ext cx="355899"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094448F-652A-4F59-AE7C-D85A35A5CEB5}" type="TxLink">
              <a:rPr lang="en-US" altLang="en-US" sz="36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AA$44">
        <xdr:nvSpPr>
          <xdr:cNvPr id="2264" name="テキスト ボックス 2263">
            <a:extLst>
              <a:ext uri="{FF2B5EF4-FFF2-40B4-BE49-F238E27FC236}">
                <a16:creationId xmlns:a16="http://schemas.microsoft.com/office/drawing/2014/main" id="{00000000-0008-0000-0100-0000D8080000}"/>
              </a:ext>
            </a:extLst>
          </xdr:cNvPr>
          <xdr:cNvSpPr txBox="1">
            <a:spLocks noChangeAspect="1"/>
          </xdr:cNvSpPr>
        </xdr:nvSpPr>
        <xdr:spPr>
          <a:xfrm>
            <a:off x="13308284" y="3797000"/>
            <a:ext cx="355899"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88072A6-E770-4469-951F-294D2D2093BA}" type="TxLink">
              <a:rPr lang="en-US" altLang="en-US" sz="36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AA$42">
        <xdr:nvSpPr>
          <xdr:cNvPr id="2265" name="テキスト ボックス 2264">
            <a:extLst>
              <a:ext uri="{FF2B5EF4-FFF2-40B4-BE49-F238E27FC236}">
                <a16:creationId xmlns:a16="http://schemas.microsoft.com/office/drawing/2014/main" id="{00000000-0008-0000-0100-0000D9080000}"/>
              </a:ext>
            </a:extLst>
          </xdr:cNvPr>
          <xdr:cNvSpPr txBox="1">
            <a:spLocks noChangeAspect="1"/>
          </xdr:cNvSpPr>
        </xdr:nvSpPr>
        <xdr:spPr>
          <a:xfrm>
            <a:off x="13308284" y="3003248"/>
            <a:ext cx="355899"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DFA1EC0-9BFA-4177-9203-96FCF1A5C94E}" type="TxLink">
              <a:rPr lang="en-US" altLang="en-US" sz="36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tx1"/>
              </a:solidFill>
              <a:effectLst/>
              <a:latin typeface="ＭＳ Ｐゴシック" panose="020B0600070205080204" pitchFamily="50" charset="-128"/>
              <a:ea typeface="ＭＳ Ｐゴシック" panose="020B0600070205080204" pitchFamily="50" charset="-128"/>
            </a:endParaRPr>
          </a:p>
        </xdr:txBody>
      </xdr:sp>
    </xdr:grpSp>
    <xdr:clientData/>
  </xdr:twoCellAnchor>
  <xdr:twoCellAnchor editAs="absolute">
    <xdr:from>
      <xdr:col>24</xdr:col>
      <xdr:colOff>244236</xdr:colOff>
      <xdr:row>11</xdr:row>
      <xdr:rowOff>177812</xdr:rowOff>
    </xdr:from>
    <xdr:to>
      <xdr:col>24</xdr:col>
      <xdr:colOff>599132</xdr:colOff>
      <xdr:row>18</xdr:row>
      <xdr:rowOff>230268</xdr:rowOff>
    </xdr:to>
    <xdr:grpSp>
      <xdr:nvGrpSpPr>
        <xdr:cNvPr id="2259" name="グループ化 2258">
          <a:extLst>
            <a:ext uri="{FF2B5EF4-FFF2-40B4-BE49-F238E27FC236}">
              <a16:creationId xmlns:a16="http://schemas.microsoft.com/office/drawing/2014/main" id="{00000000-0008-0000-0100-0000D3080000}"/>
            </a:ext>
          </a:extLst>
        </xdr:cNvPr>
        <xdr:cNvGrpSpPr/>
      </xdr:nvGrpSpPr>
      <xdr:grpSpPr>
        <a:xfrm>
          <a:off x="18235903" y="3088229"/>
          <a:ext cx="354896" cy="1904539"/>
          <a:chOff x="13849705" y="3003248"/>
          <a:chExt cx="354896" cy="1919356"/>
        </a:xfrm>
      </xdr:grpSpPr>
      <xdr:sp macro="" textlink="$AA$47">
        <xdr:nvSpPr>
          <xdr:cNvPr id="2260" name="テキスト ボックス 2259">
            <a:extLst>
              <a:ext uri="{FF2B5EF4-FFF2-40B4-BE49-F238E27FC236}">
                <a16:creationId xmlns:a16="http://schemas.microsoft.com/office/drawing/2014/main" id="{00000000-0008-0000-0100-0000D4080000}"/>
              </a:ext>
            </a:extLst>
          </xdr:cNvPr>
          <xdr:cNvSpPr txBox="1">
            <a:spLocks noChangeAspect="1"/>
          </xdr:cNvSpPr>
        </xdr:nvSpPr>
        <xdr:spPr>
          <a:xfrm>
            <a:off x="13849705" y="4598604"/>
            <a:ext cx="354896"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C6E6070-6A47-4650-8CC0-09704B3AD6EF}" type="TxLink">
              <a:rPr lang="en-US" altLang="en-US" sz="11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AA$45">
        <xdr:nvSpPr>
          <xdr:cNvPr id="2261" name="テキスト ボックス 2260">
            <a:extLst>
              <a:ext uri="{FF2B5EF4-FFF2-40B4-BE49-F238E27FC236}">
                <a16:creationId xmlns:a16="http://schemas.microsoft.com/office/drawing/2014/main" id="{00000000-0008-0000-0100-0000D5080000}"/>
              </a:ext>
            </a:extLst>
          </xdr:cNvPr>
          <xdr:cNvSpPr txBox="1">
            <a:spLocks noChangeAspect="1"/>
          </xdr:cNvSpPr>
        </xdr:nvSpPr>
        <xdr:spPr>
          <a:xfrm>
            <a:off x="13849705" y="3797000"/>
            <a:ext cx="354896"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B8593E-AA4D-489A-95B5-D39E0D9180D4}" type="TxLink">
              <a:rPr lang="en-US" altLang="en-US" sz="11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sp macro="" textlink="$AA$43">
        <xdr:nvSpPr>
          <xdr:cNvPr id="2262" name="テキスト ボックス 2261">
            <a:extLst>
              <a:ext uri="{FF2B5EF4-FFF2-40B4-BE49-F238E27FC236}">
                <a16:creationId xmlns:a16="http://schemas.microsoft.com/office/drawing/2014/main" id="{00000000-0008-0000-0100-0000D6080000}"/>
              </a:ext>
            </a:extLst>
          </xdr:cNvPr>
          <xdr:cNvSpPr txBox="1">
            <a:spLocks noChangeAspect="1"/>
          </xdr:cNvSpPr>
        </xdr:nvSpPr>
        <xdr:spPr>
          <a:xfrm>
            <a:off x="13849705" y="3003248"/>
            <a:ext cx="354896"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2B8EE54-630D-4D68-87D3-543451694CD9}" type="TxLink">
              <a:rPr lang="en-US" altLang="en-US" sz="1100" b="1" i="0" u="none" strike="noStrike">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tx1"/>
              </a:solidFill>
              <a:effectLst/>
              <a:latin typeface="ＭＳ Ｐゴシック" panose="020B0600070205080204" pitchFamily="50" charset="-128"/>
              <a:ea typeface="ＭＳ Ｐゴシック" panose="020B0600070205080204" pitchFamily="50" charset="-128"/>
            </a:endParaRPr>
          </a:p>
        </xdr:txBody>
      </xdr:sp>
    </xdr:grpSp>
    <xdr:clientData/>
  </xdr:twoCellAnchor>
  <xdr:twoCellAnchor editAs="absolute">
    <xdr:from>
      <xdr:col>6</xdr:col>
      <xdr:colOff>450574</xdr:colOff>
      <xdr:row>33</xdr:row>
      <xdr:rowOff>123825</xdr:rowOff>
    </xdr:from>
    <xdr:to>
      <xdr:col>9</xdr:col>
      <xdr:colOff>107674</xdr:colOff>
      <xdr:row>34</xdr:row>
      <xdr:rowOff>180975</xdr:rowOff>
    </xdr:to>
    <xdr:sp macro="" textlink="">
      <xdr:nvSpPr>
        <xdr:cNvPr id="2450" name="正方形/長方形 2449">
          <a:extLst>
            <a:ext uri="{FF2B5EF4-FFF2-40B4-BE49-F238E27FC236}">
              <a16:creationId xmlns:a16="http://schemas.microsoft.com/office/drawing/2014/main" id="{00000000-0008-0000-0100-000092090000}"/>
            </a:ext>
          </a:extLst>
        </xdr:cNvPr>
        <xdr:cNvSpPr/>
      </xdr:nvSpPr>
      <xdr:spPr>
        <a:xfrm>
          <a:off x="6430617" y="8870260"/>
          <a:ext cx="1669774" cy="32219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14</xdr:col>
      <xdr:colOff>530099</xdr:colOff>
      <xdr:row>6</xdr:row>
      <xdr:rowOff>222250</xdr:rowOff>
    </xdr:from>
    <xdr:to>
      <xdr:col>16</xdr:col>
      <xdr:colOff>247650</xdr:colOff>
      <xdr:row>7</xdr:row>
      <xdr:rowOff>194028</xdr:rowOff>
    </xdr:to>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11854266" y="1809750"/>
          <a:ext cx="1051051" cy="236361"/>
        </a:xfrm>
        <a:prstGeom prst="rect">
          <a:avLst/>
        </a:prstGeom>
      </xdr:spPr>
    </xdr:pic>
    <xdr:clientData/>
  </xdr:twoCellAnchor>
  <xdr:twoCellAnchor editAs="absolute">
    <xdr:from>
      <xdr:col>25</xdr:col>
      <xdr:colOff>481416</xdr:colOff>
      <xdr:row>6</xdr:row>
      <xdr:rowOff>222250</xdr:rowOff>
    </xdr:from>
    <xdr:to>
      <xdr:col>27</xdr:col>
      <xdr:colOff>198967</xdr:colOff>
      <xdr:row>7</xdr:row>
      <xdr:rowOff>194028</xdr:rowOff>
    </xdr:to>
    <xdr:pic>
      <xdr:nvPicPr>
        <xdr:cNvPr id="2252" name="図 2251">
          <a:extLst>
            <a:ext uri="{FF2B5EF4-FFF2-40B4-BE49-F238E27FC236}">
              <a16:creationId xmlns:a16="http://schemas.microsoft.com/office/drawing/2014/main" id="{00000000-0008-0000-0100-0000CC080000}"/>
            </a:ext>
          </a:extLst>
        </xdr:cNvPr>
        <xdr:cNvPicPr>
          <a:picLocks noChangeAspect="1"/>
        </xdr:cNvPicPr>
      </xdr:nvPicPr>
      <xdr:blipFill>
        <a:blip xmlns:r="http://schemas.openxmlformats.org/officeDocument/2006/relationships" r:embed="rId8"/>
        <a:stretch>
          <a:fillRect/>
        </a:stretch>
      </xdr:blipFill>
      <xdr:spPr>
        <a:xfrm>
          <a:off x="19139833" y="1809750"/>
          <a:ext cx="1051051" cy="236361"/>
        </a:xfrm>
        <a:prstGeom prst="rect">
          <a:avLst/>
        </a:prstGeom>
      </xdr:spPr>
    </xdr:pic>
    <xdr:clientData/>
  </xdr:twoCellAnchor>
  <xdr:twoCellAnchor>
    <xdr:from>
      <xdr:col>4</xdr:col>
      <xdr:colOff>10585</xdr:colOff>
      <xdr:row>3</xdr:row>
      <xdr:rowOff>74084</xdr:rowOff>
    </xdr:from>
    <xdr:to>
      <xdr:col>4</xdr:col>
      <xdr:colOff>196508</xdr:colOff>
      <xdr:row>3</xdr:row>
      <xdr:rowOff>254084</xdr:rowOff>
    </xdr:to>
    <xdr:pic>
      <xdr:nvPicPr>
        <xdr:cNvPr id="28" name="図 27">
          <a:hlinkClick xmlns:r="http://schemas.openxmlformats.org/officeDocument/2006/relationships" r:id="rId9"/>
          <a:extLst>
            <a:ext uri="{FF2B5EF4-FFF2-40B4-BE49-F238E27FC236}">
              <a16:creationId xmlns:a16="http://schemas.microsoft.com/office/drawing/2014/main" id="{00000000-0008-0000-0100-00001C000000}"/>
            </a:ext>
          </a:extLst>
        </xdr:cNvPr>
        <xdr:cNvPicPr>
          <a:picLocks noChangeAspect="1"/>
        </xdr:cNvPicPr>
      </xdr:nvPicPr>
      <xdr:blipFill rotWithShape="1">
        <a:blip xmlns:r="http://schemas.openxmlformats.org/officeDocument/2006/relationships" r:embed="rId10"/>
        <a:srcRect l="9944" t="6569" r="9798"/>
        <a:stretch/>
      </xdr:blipFill>
      <xdr:spPr>
        <a:xfrm>
          <a:off x="5598585" y="867834"/>
          <a:ext cx="185923" cy="180000"/>
        </a:xfrm>
        <a:prstGeom prst="rect">
          <a:avLst/>
        </a:prstGeom>
      </xdr:spPr>
    </xdr:pic>
    <xdr:clientData/>
  </xdr:twoCellAnchor>
  <xdr:twoCellAnchor>
    <xdr:from>
      <xdr:col>2</xdr:col>
      <xdr:colOff>10585</xdr:colOff>
      <xdr:row>18</xdr:row>
      <xdr:rowOff>74084</xdr:rowOff>
    </xdr:from>
    <xdr:to>
      <xdr:col>2</xdr:col>
      <xdr:colOff>196508</xdr:colOff>
      <xdr:row>18</xdr:row>
      <xdr:rowOff>254084</xdr:rowOff>
    </xdr:to>
    <xdr:pic>
      <xdr:nvPicPr>
        <xdr:cNvPr id="2449" name="図 2448">
          <a:hlinkClick xmlns:r="http://schemas.openxmlformats.org/officeDocument/2006/relationships" r:id="rId11"/>
          <a:extLst>
            <a:ext uri="{FF2B5EF4-FFF2-40B4-BE49-F238E27FC236}">
              <a16:creationId xmlns:a16="http://schemas.microsoft.com/office/drawing/2014/main" id="{00000000-0008-0000-0100-000091090000}"/>
            </a:ext>
          </a:extLst>
        </xdr:cNvPr>
        <xdr:cNvPicPr>
          <a:picLocks noChangeAspect="1"/>
        </xdr:cNvPicPr>
      </xdr:nvPicPr>
      <xdr:blipFill rotWithShape="1">
        <a:blip xmlns:r="http://schemas.openxmlformats.org/officeDocument/2006/relationships" r:embed="rId10"/>
        <a:srcRect l="9944" t="6569" r="9798"/>
        <a:stretch/>
      </xdr:blipFill>
      <xdr:spPr>
        <a:xfrm>
          <a:off x="1397002" y="4836584"/>
          <a:ext cx="185923" cy="180000"/>
        </a:xfrm>
        <a:prstGeom prst="rect">
          <a:avLst/>
        </a:prstGeom>
      </xdr:spPr>
    </xdr:pic>
    <xdr:clientData/>
  </xdr:twoCellAnchor>
  <xdr:twoCellAnchor>
    <xdr:from>
      <xdr:col>2</xdr:col>
      <xdr:colOff>10585</xdr:colOff>
      <xdr:row>21</xdr:row>
      <xdr:rowOff>84667</xdr:rowOff>
    </xdr:from>
    <xdr:to>
      <xdr:col>2</xdr:col>
      <xdr:colOff>196508</xdr:colOff>
      <xdr:row>22</xdr:row>
      <xdr:rowOff>84</xdr:rowOff>
    </xdr:to>
    <xdr:pic>
      <xdr:nvPicPr>
        <xdr:cNvPr id="2451" name="図 2450">
          <a:hlinkClick xmlns:r="http://schemas.openxmlformats.org/officeDocument/2006/relationships" r:id="rId12"/>
          <a:extLst>
            <a:ext uri="{FF2B5EF4-FFF2-40B4-BE49-F238E27FC236}">
              <a16:creationId xmlns:a16="http://schemas.microsoft.com/office/drawing/2014/main" id="{00000000-0008-0000-0100-000093090000}"/>
            </a:ext>
          </a:extLst>
        </xdr:cNvPr>
        <xdr:cNvPicPr>
          <a:picLocks noChangeAspect="1"/>
        </xdr:cNvPicPr>
      </xdr:nvPicPr>
      <xdr:blipFill rotWithShape="1">
        <a:blip xmlns:r="http://schemas.openxmlformats.org/officeDocument/2006/relationships" r:embed="rId10"/>
        <a:srcRect l="9944" t="6569" r="9798"/>
        <a:stretch/>
      </xdr:blipFill>
      <xdr:spPr>
        <a:xfrm>
          <a:off x="1397002" y="5640917"/>
          <a:ext cx="185923" cy="180000"/>
        </a:xfrm>
        <a:prstGeom prst="rect">
          <a:avLst/>
        </a:prstGeom>
      </xdr:spPr>
    </xdr:pic>
    <xdr:clientData/>
  </xdr:twoCellAnchor>
  <xdr:twoCellAnchor>
    <xdr:from>
      <xdr:col>1</xdr:col>
      <xdr:colOff>21167</xdr:colOff>
      <xdr:row>24</xdr:row>
      <xdr:rowOff>31749</xdr:rowOff>
    </xdr:from>
    <xdr:to>
      <xdr:col>3</xdr:col>
      <xdr:colOff>2508036</xdr:colOff>
      <xdr:row>25</xdr:row>
      <xdr:rowOff>183152</xdr:rowOff>
    </xdr:to>
    <xdr:grpSp>
      <xdr:nvGrpSpPr>
        <xdr:cNvPr id="2455" name="グループ化 2454">
          <a:extLst>
            <a:ext uri="{FF2B5EF4-FFF2-40B4-BE49-F238E27FC236}">
              <a16:creationId xmlns:a16="http://schemas.microsoft.com/office/drawing/2014/main" id="{00000000-0008-0000-0100-000097090000}"/>
            </a:ext>
          </a:extLst>
        </xdr:cNvPr>
        <xdr:cNvGrpSpPr/>
      </xdr:nvGrpSpPr>
      <xdr:grpSpPr>
        <a:xfrm>
          <a:off x="222250" y="6381749"/>
          <a:ext cx="3894453" cy="415986"/>
          <a:chOff x="1608667" y="12170833"/>
          <a:chExt cx="3894453" cy="415986"/>
        </a:xfrm>
      </xdr:grpSpPr>
      <xdr:sp macro="" textlink="">
        <xdr:nvSpPr>
          <xdr:cNvPr id="2452" name="テキスト ボックス 2451">
            <a:extLst>
              <a:ext uri="{FF2B5EF4-FFF2-40B4-BE49-F238E27FC236}">
                <a16:creationId xmlns:a16="http://schemas.microsoft.com/office/drawing/2014/main" id="{00000000-0008-0000-0100-000094090000}"/>
              </a:ext>
            </a:extLst>
          </xdr:cNvPr>
          <xdr:cNvSpPr txBox="1"/>
        </xdr:nvSpPr>
        <xdr:spPr>
          <a:xfrm>
            <a:off x="1608667" y="12353395"/>
            <a:ext cx="2549408" cy="233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a:t>
            </a:r>
            <a:r>
              <a:rPr kumimoji="1" lang="ja-JP" altLang="en-US" sz="1050" b="1" i="0" u="none" strike="noStrike">
                <a:solidFill>
                  <a:srgbClr val="FF0000"/>
                </a:solidFill>
                <a:effectLst/>
                <a:latin typeface="HG丸ｺﾞｼｯｸM-PRO"/>
                <a:ea typeface="HG丸ｺﾞｼｯｸM-PRO"/>
              </a:rPr>
              <a:t>発注者・施工者の項目は選べます。</a:t>
            </a:r>
          </a:p>
        </xdr:txBody>
      </xdr:sp>
      <xdr:sp macro="" textlink="">
        <xdr:nvSpPr>
          <xdr:cNvPr id="2453" name="テキスト ボックス 2452">
            <a:extLst>
              <a:ext uri="{FF2B5EF4-FFF2-40B4-BE49-F238E27FC236}">
                <a16:creationId xmlns:a16="http://schemas.microsoft.com/office/drawing/2014/main" id="{00000000-0008-0000-0100-000095090000}"/>
              </a:ext>
            </a:extLst>
          </xdr:cNvPr>
          <xdr:cNvSpPr txBox="1"/>
        </xdr:nvSpPr>
        <xdr:spPr>
          <a:xfrm>
            <a:off x="1608667" y="12170833"/>
            <a:ext cx="3894453" cy="234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を押しても開かない場合はもう</a:t>
            </a:r>
            <a:r>
              <a:rPr kumimoji="1" lang="en-US" altLang="ja-JP" sz="1050" b="1" i="0" u="none" strike="noStrike" baseline="0">
                <a:solidFill>
                  <a:srgbClr val="FF0000"/>
                </a:solidFill>
                <a:effectLst/>
                <a:latin typeface="HG丸ｺﾞｼｯｸM-PRO"/>
                <a:ea typeface="HG丸ｺﾞｼｯｸM-PRO"/>
              </a:rPr>
              <a:t>1</a:t>
            </a:r>
            <a:r>
              <a:rPr kumimoji="1" lang="ja-JP" altLang="en-US" sz="1050" b="1" i="0" u="none" strike="noStrike" baseline="0">
                <a:solidFill>
                  <a:srgbClr val="FF0000"/>
                </a:solidFill>
                <a:effectLst/>
                <a:latin typeface="HG丸ｺﾞｼｯｸM-PRO"/>
                <a:ea typeface="HG丸ｺﾞｼｯｸM-PRO"/>
              </a:rPr>
              <a:t>度クリックして下さい。</a:t>
            </a:r>
            <a:endParaRPr kumimoji="1" lang="ja-JP" altLang="en-US" sz="1050" b="1" i="0" u="none" strike="noStrike">
              <a:solidFill>
                <a:srgbClr val="FF0000"/>
              </a:solidFill>
              <a:effectLst/>
              <a:latin typeface="HG丸ｺﾞｼｯｸM-PRO"/>
              <a:ea typeface="HG丸ｺﾞｼｯｸM-PRO"/>
            </a:endParaRPr>
          </a:p>
        </xdr:txBody>
      </xdr:sp>
      <xdr:pic>
        <xdr:nvPicPr>
          <xdr:cNvPr id="2454" name="図 2453">
            <a:extLst>
              <a:ext uri="{FF2B5EF4-FFF2-40B4-BE49-F238E27FC236}">
                <a16:creationId xmlns:a16="http://schemas.microsoft.com/office/drawing/2014/main" id="{00000000-0008-0000-0100-000096090000}"/>
              </a:ext>
            </a:extLst>
          </xdr:cNvPr>
          <xdr:cNvPicPr>
            <a:picLocks noChangeAspect="1"/>
          </xdr:cNvPicPr>
        </xdr:nvPicPr>
        <xdr:blipFill rotWithShape="1">
          <a:blip xmlns:r="http://schemas.openxmlformats.org/officeDocument/2006/relationships" r:embed="rId10"/>
          <a:srcRect l="9944" t="6569" r="9798"/>
          <a:stretch/>
        </xdr:blipFill>
        <xdr:spPr>
          <a:xfrm>
            <a:off x="1880061" y="12212209"/>
            <a:ext cx="148766" cy="1440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24384</xdr:colOff>
      <xdr:row>9</xdr:row>
      <xdr:rowOff>132893</xdr:rowOff>
    </xdr:from>
    <xdr:to>
      <xdr:col>3</xdr:col>
      <xdr:colOff>310691</xdr:colOff>
      <xdr:row>11</xdr:row>
      <xdr:rowOff>117851</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54834" y="1333043"/>
          <a:ext cx="286307" cy="251658"/>
        </a:xfrm>
        <a:prstGeom prst="rect">
          <a:avLst/>
        </a:prstGeom>
      </xdr:spPr>
    </xdr:pic>
    <xdr:clientData/>
  </xdr:twoCellAnchor>
  <xdr:twoCellAnchor editAs="oneCell">
    <xdr:from>
      <xdr:col>3</xdr:col>
      <xdr:colOff>24383</xdr:colOff>
      <xdr:row>7</xdr:row>
      <xdr:rowOff>4962</xdr:rowOff>
    </xdr:from>
    <xdr:to>
      <xdr:col>3</xdr:col>
      <xdr:colOff>310691</xdr:colOff>
      <xdr:row>8</xdr:row>
      <xdr:rowOff>123271</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354833" y="938412"/>
          <a:ext cx="286308" cy="251659"/>
        </a:xfrm>
        <a:prstGeom prst="rect">
          <a:avLst/>
        </a:prstGeom>
      </xdr:spPr>
    </xdr:pic>
    <xdr:clientData/>
  </xdr:twoCellAnchor>
  <xdr:twoCellAnchor editAs="oneCell">
    <xdr:from>
      <xdr:col>3</xdr:col>
      <xdr:colOff>23976</xdr:colOff>
      <xdr:row>4</xdr:row>
      <xdr:rowOff>5660</xdr:rowOff>
    </xdr:from>
    <xdr:to>
      <xdr:col>3</xdr:col>
      <xdr:colOff>311098</xdr:colOff>
      <xdr:row>5</xdr:row>
      <xdr:rowOff>124685</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354426" y="539060"/>
          <a:ext cx="287122" cy="252375"/>
        </a:xfrm>
        <a:prstGeom prst="rect">
          <a:avLst/>
        </a:prstGeom>
      </xdr:spPr>
    </xdr:pic>
    <xdr:clientData/>
  </xdr:twoCellAnchor>
  <xdr:twoCellAnchor editAs="oneCell">
    <xdr:from>
      <xdr:col>3</xdr:col>
      <xdr:colOff>23976</xdr:colOff>
      <xdr:row>1</xdr:row>
      <xdr:rowOff>9492</xdr:rowOff>
    </xdr:from>
    <xdr:to>
      <xdr:col>3</xdr:col>
      <xdr:colOff>311098</xdr:colOff>
      <xdr:row>2</xdr:row>
      <xdr:rowOff>128517</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354426" y="142842"/>
          <a:ext cx="287122" cy="252375"/>
        </a:xfrm>
        <a:prstGeom prst="rect">
          <a:avLst/>
        </a:prstGeom>
      </xdr:spPr>
    </xdr:pic>
    <xdr:clientData/>
  </xdr:twoCellAnchor>
  <xdr:twoCellAnchor editAs="oneCell">
    <xdr:from>
      <xdr:col>1</xdr:col>
      <xdr:colOff>25850</xdr:colOff>
      <xdr:row>13</xdr:row>
      <xdr:rowOff>22299</xdr:rowOff>
    </xdr:from>
    <xdr:to>
      <xdr:col>1</xdr:col>
      <xdr:colOff>434686</xdr:colOff>
      <xdr:row>15</xdr:row>
      <xdr:rowOff>115155</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714950" y="1755849"/>
          <a:ext cx="408836" cy="359556"/>
        </a:xfrm>
        <a:prstGeom prst="rect">
          <a:avLst/>
        </a:prstGeom>
      </xdr:spPr>
    </xdr:pic>
    <xdr:clientData/>
  </xdr:twoCellAnchor>
  <xdr:twoCellAnchor editAs="oneCell">
    <xdr:from>
      <xdr:col>1</xdr:col>
      <xdr:colOff>25854</xdr:colOff>
      <xdr:row>9</xdr:row>
      <xdr:rowOff>23249</xdr:rowOff>
    </xdr:from>
    <xdr:to>
      <xdr:col>1</xdr:col>
      <xdr:colOff>435505</xdr:colOff>
      <xdr:row>11</xdr:row>
      <xdr:rowOff>116822</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714954" y="1223399"/>
          <a:ext cx="409651" cy="360273"/>
        </a:xfrm>
        <a:prstGeom prst="rect">
          <a:avLst/>
        </a:prstGeom>
      </xdr:spPr>
    </xdr:pic>
    <xdr:clientData/>
  </xdr:twoCellAnchor>
  <xdr:twoCellAnchor editAs="oneCell">
    <xdr:from>
      <xdr:col>1</xdr:col>
      <xdr:colOff>25854</xdr:colOff>
      <xdr:row>5</xdr:row>
      <xdr:rowOff>23246</xdr:rowOff>
    </xdr:from>
    <xdr:to>
      <xdr:col>1</xdr:col>
      <xdr:colOff>435505</xdr:colOff>
      <xdr:row>7</xdr:row>
      <xdr:rowOff>116819</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714954" y="689996"/>
          <a:ext cx="409651" cy="360273"/>
        </a:xfrm>
        <a:prstGeom prst="rect">
          <a:avLst/>
        </a:prstGeom>
      </xdr:spPr>
    </xdr:pic>
    <xdr:clientData/>
  </xdr:twoCellAnchor>
  <xdr:twoCellAnchor editAs="oneCell">
    <xdr:from>
      <xdr:col>1</xdr:col>
      <xdr:colOff>25854</xdr:colOff>
      <xdr:row>1</xdr:row>
      <xdr:rowOff>18775</xdr:rowOff>
    </xdr:from>
    <xdr:to>
      <xdr:col>1</xdr:col>
      <xdr:colOff>435505</xdr:colOff>
      <xdr:row>3</xdr:row>
      <xdr:rowOff>112348</xdr:rowOff>
    </xdr:to>
    <xdr:pic>
      <xdr:nvPicPr>
        <xdr:cNvPr id="17" name="図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714954" y="152125"/>
          <a:ext cx="409651" cy="360273"/>
        </a:xfrm>
        <a:prstGeom prst="rect">
          <a:avLst/>
        </a:prstGeom>
      </xdr:spPr>
    </xdr:pic>
    <xdr:clientData/>
  </xdr:twoCellAnchor>
  <xdr:twoCellAnchor editAs="oneCell">
    <xdr:from>
      <xdr:col>3</xdr:col>
      <xdr:colOff>24384</xdr:colOff>
      <xdr:row>16</xdr:row>
      <xdr:rowOff>5893</xdr:rowOff>
    </xdr:from>
    <xdr:to>
      <xdr:col>3</xdr:col>
      <xdr:colOff>310691</xdr:colOff>
      <xdr:row>17</xdr:row>
      <xdr:rowOff>124201</xdr:rowOff>
    </xdr:to>
    <xdr:pic>
      <xdr:nvPicPr>
        <xdr:cNvPr id="19" name="図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54834" y="2139493"/>
          <a:ext cx="286307" cy="251658"/>
        </a:xfrm>
        <a:prstGeom prst="rect">
          <a:avLst/>
        </a:prstGeom>
      </xdr:spPr>
    </xdr:pic>
    <xdr:clientData/>
  </xdr:twoCellAnchor>
  <xdr:twoCellAnchor editAs="oneCell">
    <xdr:from>
      <xdr:col>3</xdr:col>
      <xdr:colOff>31751</xdr:colOff>
      <xdr:row>13</xdr:row>
      <xdr:rowOff>6350</xdr:rowOff>
    </xdr:from>
    <xdr:to>
      <xdr:col>3</xdr:col>
      <xdr:colOff>318871</xdr:colOff>
      <xdr:row>14</xdr:row>
      <xdr:rowOff>125374</xdr:rowOff>
    </xdr:to>
    <xdr:pic>
      <xdr:nvPicPr>
        <xdr:cNvPr id="21" name="図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2362201" y="1739900"/>
          <a:ext cx="287120" cy="252374"/>
        </a:xfrm>
        <a:prstGeom prst="rect">
          <a:avLst/>
        </a:prstGeom>
      </xdr:spPr>
    </xdr:pic>
    <xdr:clientData/>
  </xdr:twoCellAnchor>
  <xdr:twoCellAnchor editAs="oneCell">
    <xdr:from>
      <xdr:col>1</xdr:col>
      <xdr:colOff>16650</xdr:colOff>
      <xdr:row>17</xdr:row>
      <xdr:rowOff>23000</xdr:rowOff>
    </xdr:from>
    <xdr:to>
      <xdr:col>1</xdr:col>
      <xdr:colOff>426301</xdr:colOff>
      <xdr:row>19</xdr:row>
      <xdr:rowOff>116573</xdr:rowOff>
    </xdr:to>
    <xdr:pic>
      <xdr:nvPicPr>
        <xdr:cNvPr id="23" name="図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705750" y="2289950"/>
          <a:ext cx="409651" cy="360273"/>
        </a:xfrm>
        <a:prstGeom prst="rect">
          <a:avLst/>
        </a:prstGeom>
      </xdr:spPr>
    </xdr:pic>
    <xdr:clientData/>
  </xdr:twoCellAnchor>
  <xdr:twoCellAnchor editAs="oneCell">
    <xdr:from>
      <xdr:col>1</xdr:col>
      <xdr:colOff>25850</xdr:colOff>
      <xdr:row>21</xdr:row>
      <xdr:rowOff>22299</xdr:rowOff>
    </xdr:from>
    <xdr:to>
      <xdr:col>1</xdr:col>
      <xdr:colOff>434686</xdr:colOff>
      <xdr:row>23</xdr:row>
      <xdr:rowOff>115155</xdr:rowOff>
    </xdr:to>
    <xdr:pic>
      <xdr:nvPicPr>
        <xdr:cNvPr id="24" name="図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714950" y="2822649"/>
          <a:ext cx="408836" cy="359556"/>
        </a:xfrm>
        <a:prstGeom prst="rect">
          <a:avLst/>
        </a:prstGeom>
      </xdr:spPr>
    </xdr:pic>
    <xdr:clientData/>
  </xdr:twoCellAnchor>
  <xdr:twoCellAnchor editAs="oneCell">
    <xdr:from>
      <xdr:col>5</xdr:col>
      <xdr:colOff>30734</xdr:colOff>
      <xdr:row>9</xdr:row>
      <xdr:rowOff>132893</xdr:rowOff>
    </xdr:from>
    <xdr:to>
      <xdr:col>5</xdr:col>
      <xdr:colOff>317041</xdr:colOff>
      <xdr:row>11</xdr:row>
      <xdr:rowOff>117851</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31084" y="1333043"/>
          <a:ext cx="286307" cy="251658"/>
        </a:xfrm>
        <a:prstGeom prst="rect">
          <a:avLst/>
        </a:prstGeom>
      </xdr:spPr>
    </xdr:pic>
    <xdr:clientData/>
  </xdr:twoCellAnchor>
  <xdr:twoCellAnchor editAs="oneCell">
    <xdr:from>
      <xdr:col>5</xdr:col>
      <xdr:colOff>30733</xdr:colOff>
      <xdr:row>7</xdr:row>
      <xdr:rowOff>4962</xdr:rowOff>
    </xdr:from>
    <xdr:to>
      <xdr:col>5</xdr:col>
      <xdr:colOff>317041</xdr:colOff>
      <xdr:row>8</xdr:row>
      <xdr:rowOff>123271</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831083" y="938412"/>
          <a:ext cx="286308" cy="251659"/>
        </a:xfrm>
        <a:prstGeom prst="rect">
          <a:avLst/>
        </a:prstGeom>
      </xdr:spPr>
    </xdr:pic>
    <xdr:clientData/>
  </xdr:twoCellAnchor>
  <xdr:twoCellAnchor editAs="oneCell">
    <xdr:from>
      <xdr:col>5</xdr:col>
      <xdr:colOff>30326</xdr:colOff>
      <xdr:row>4</xdr:row>
      <xdr:rowOff>5660</xdr:rowOff>
    </xdr:from>
    <xdr:to>
      <xdr:col>5</xdr:col>
      <xdr:colOff>317448</xdr:colOff>
      <xdr:row>5</xdr:row>
      <xdr:rowOff>124685</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830676" y="539060"/>
          <a:ext cx="287122" cy="252375"/>
        </a:xfrm>
        <a:prstGeom prst="rect">
          <a:avLst/>
        </a:prstGeom>
      </xdr:spPr>
    </xdr:pic>
    <xdr:clientData/>
  </xdr:twoCellAnchor>
  <xdr:twoCellAnchor editAs="oneCell">
    <xdr:from>
      <xdr:col>5</xdr:col>
      <xdr:colOff>30326</xdr:colOff>
      <xdr:row>1</xdr:row>
      <xdr:rowOff>9492</xdr:rowOff>
    </xdr:from>
    <xdr:to>
      <xdr:col>5</xdr:col>
      <xdr:colOff>317448</xdr:colOff>
      <xdr:row>2</xdr:row>
      <xdr:rowOff>128517</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830676" y="142842"/>
          <a:ext cx="287122" cy="252375"/>
        </a:xfrm>
        <a:prstGeom prst="rect">
          <a:avLst/>
        </a:prstGeom>
      </xdr:spPr>
    </xdr:pic>
    <xdr:clientData/>
  </xdr:twoCellAnchor>
  <xdr:twoCellAnchor editAs="oneCell">
    <xdr:from>
      <xdr:col>5</xdr:col>
      <xdr:colOff>25401</xdr:colOff>
      <xdr:row>13</xdr:row>
      <xdr:rowOff>6350</xdr:rowOff>
    </xdr:from>
    <xdr:to>
      <xdr:col>5</xdr:col>
      <xdr:colOff>312521</xdr:colOff>
      <xdr:row>14</xdr:row>
      <xdr:rowOff>125374</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2825751" y="1739900"/>
          <a:ext cx="287120" cy="252374"/>
        </a:xfrm>
        <a:prstGeom prst="rect">
          <a:avLst/>
        </a:prstGeom>
      </xdr:spPr>
    </xdr:pic>
    <xdr:clientData/>
  </xdr:twoCellAnchor>
  <xdr:twoCellAnchor editAs="oneCell">
    <xdr:from>
      <xdr:col>5</xdr:col>
      <xdr:colOff>24384</xdr:colOff>
      <xdr:row>16</xdr:row>
      <xdr:rowOff>5893</xdr:rowOff>
    </xdr:from>
    <xdr:to>
      <xdr:col>5</xdr:col>
      <xdr:colOff>310691</xdr:colOff>
      <xdr:row>17</xdr:row>
      <xdr:rowOff>124201</xdr:rowOff>
    </xdr:to>
    <xdr:pic>
      <xdr:nvPicPr>
        <xdr:cNvPr id="12" name="図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24734" y="2139493"/>
          <a:ext cx="286307" cy="2516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xdr:row>
      <xdr:rowOff>316596</xdr:rowOff>
    </xdr:from>
    <xdr:to>
      <xdr:col>7</xdr:col>
      <xdr:colOff>1233387</xdr:colOff>
      <xdr:row>31</xdr:row>
      <xdr:rowOff>19984</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381500" y="634096"/>
          <a:ext cx="6525054" cy="9228388"/>
        </a:xfrm>
        <a:prstGeom prst="rect">
          <a:avLst/>
        </a:prstGeom>
      </xdr:spPr>
    </xdr:pic>
    <xdr:clientData/>
  </xdr:twoCellAnchor>
  <xdr:twoCellAnchor editAs="oneCell">
    <xdr:from>
      <xdr:col>9</xdr:col>
      <xdr:colOff>0</xdr:colOff>
      <xdr:row>2</xdr:row>
      <xdr:rowOff>3932</xdr:rowOff>
    </xdr:from>
    <xdr:to>
      <xdr:col>13</xdr:col>
      <xdr:colOff>1225690</xdr:colOff>
      <xdr:row>31</xdr:row>
      <xdr:rowOff>13934</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19000" y="638932"/>
          <a:ext cx="6517357" cy="9217502"/>
        </a:xfrm>
        <a:prstGeom prst="rect">
          <a:avLst/>
        </a:prstGeom>
      </xdr:spPr>
    </xdr:pic>
    <xdr:clientData/>
  </xdr:twoCellAnchor>
  <xdr:twoCellAnchor editAs="oneCell">
    <xdr:from>
      <xdr:col>15</xdr:col>
      <xdr:colOff>0</xdr:colOff>
      <xdr:row>2</xdr:row>
      <xdr:rowOff>2653</xdr:rowOff>
    </xdr:from>
    <xdr:to>
      <xdr:col>19</xdr:col>
      <xdr:colOff>1227499</xdr:colOff>
      <xdr:row>31</xdr:row>
      <xdr:rowOff>15213</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0256500" y="637653"/>
          <a:ext cx="6519166" cy="9220060"/>
        </a:xfrm>
        <a:prstGeom prst="rect">
          <a:avLst/>
        </a:prstGeom>
      </xdr:spPr>
    </xdr:pic>
    <xdr:clientData/>
  </xdr:twoCellAnchor>
  <xdr:twoCellAnchor editAs="oneCell">
    <xdr:from>
      <xdr:col>21</xdr:col>
      <xdr:colOff>0</xdr:colOff>
      <xdr:row>2</xdr:row>
      <xdr:rowOff>2653</xdr:rowOff>
    </xdr:from>
    <xdr:to>
      <xdr:col>25</xdr:col>
      <xdr:colOff>1227499</xdr:colOff>
      <xdr:row>31</xdr:row>
      <xdr:rowOff>15213</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8194000" y="637653"/>
          <a:ext cx="6519166" cy="9220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xdr:row>
      <xdr:rowOff>316597</xdr:rowOff>
    </xdr:from>
    <xdr:to>
      <xdr:col>7</xdr:col>
      <xdr:colOff>1233386</xdr:colOff>
      <xdr:row>31</xdr:row>
      <xdr:rowOff>19983</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94250" y="634097"/>
          <a:ext cx="6525053" cy="9228386"/>
        </a:xfrm>
        <a:prstGeom prst="rect">
          <a:avLst/>
        </a:prstGeom>
      </xdr:spPr>
    </xdr:pic>
    <xdr:clientData/>
  </xdr:twoCellAnchor>
  <xdr:twoCellAnchor editAs="oneCell">
    <xdr:from>
      <xdr:col>9</xdr:col>
      <xdr:colOff>0</xdr:colOff>
      <xdr:row>2</xdr:row>
      <xdr:rowOff>3933</xdr:rowOff>
    </xdr:from>
    <xdr:to>
      <xdr:col>13</xdr:col>
      <xdr:colOff>1225689</xdr:colOff>
      <xdr:row>31</xdr:row>
      <xdr:rowOff>13933</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731750" y="638933"/>
          <a:ext cx="6517356" cy="92175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onsolas-Verdana">
      <a:majorFont>
        <a:latin typeface="Consolas" panose="020B0609020204030204"/>
        <a:ea typeface=""/>
        <a:cs typeface=""/>
        <a:font script="Jpan" typeface="HG丸ｺﾞｼｯｸM-PRO"/>
        <a:font script="Hang" typeface="HY중고딕"/>
        <a:font script="Hans" typeface="华文楷体"/>
        <a:font script="Hant" typeface="新細明體"/>
        <a:font script="Arab" typeface="Tahoma"/>
        <a:font script="Hebr" typeface="Levenim MT"/>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Verdana" panose="020B060403050404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bg1"/>
        </a:solidFill>
        <a:ln w="9525" cmpd="sng">
          <a:noFill/>
        </a:ln>
      </a:spPr>
      <a:bodyPr vertOverflow="overflow" horzOverflow="overflow" vert="eaVert" wrap="none" rtlCol="0" anchor="ctr" anchorCtr="0"/>
      <a:lstStyle>
        <a:defPPr marL="0" marR="0" indent="0" algn="l" defTabSz="914400" eaLnBrk="1" fontAlgn="auto" latinLnBrk="0" hangingPunct="1">
          <a:lnSpc>
            <a:spcPct val="100000"/>
          </a:lnSpc>
          <a:spcBef>
            <a:spcPts val="0"/>
          </a:spcBef>
          <a:spcAft>
            <a:spcPts val="0"/>
          </a:spcAft>
          <a:buClrTx/>
          <a:buSzTx/>
          <a:buFontTx/>
          <a:buNone/>
          <a:tabLst/>
          <a:defRPr sz="2300" b="1" i="0" u="none" strike="noStrike">
            <a:solidFill>
              <a:srgbClr val="000000"/>
            </a:solidFill>
            <a:effectLst/>
            <a:latin typeface="HG丸ｺﾞｼｯｸM-PRO"/>
            <a:ea typeface="HG丸ｺﾞｼｯｸM-PRO"/>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62900-1C58-45C4-992B-4626A6C19716}">
  <sheetPr codeName="Sheet5"/>
  <dimension ref="A1"/>
  <sheetViews>
    <sheetView showGridLines="0" showRowColHeaders="0" zoomScale="90" zoomScaleNormal="90" workbookViewId="0"/>
  </sheetViews>
  <sheetFormatPr defaultRowHeight="13.5" x14ac:dyDescent="0.15"/>
  <sheetData/>
  <sheetProtection algorithmName="SHA-512" hashValue="wF4BdK8ZOGIuC3/mpFaLQEClrRjdfAFaNOYSjnG+vuH92dcJtHie4BDfFhBwP5VqEDR6p6XAHeNnJ+RTVUP3zg==" saltValue="fIsVaT/luElsOPwvYc3qxQ==" spinCount="100000" sheet="1" objects="1" scenarios="1"/>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B80"/>
  <sheetViews>
    <sheetView showGridLines="0" showRowColHeaders="0" tabSelected="1" zoomScale="90" zoomScaleNormal="90" workbookViewId="0">
      <selection activeCell="AC12" sqref="AC12"/>
    </sheetView>
  </sheetViews>
  <sheetFormatPr defaultRowHeight="21" customHeight="1" x14ac:dyDescent="0.15"/>
  <cols>
    <col min="1" max="1" width="2.625" customWidth="1"/>
    <col min="2" max="2" width="15.5" customWidth="1"/>
    <col min="3" max="3" width="2.875" customWidth="1"/>
    <col min="4" max="4" width="52.25" customWidth="1"/>
    <col min="5" max="5" width="2.75" style="1" customWidth="1"/>
    <col min="6" max="6" width="2.5" style="2" customWidth="1"/>
    <col min="7" max="29" width="8.75" customWidth="1"/>
  </cols>
  <sheetData>
    <row r="1" spans="2:6" ht="21" customHeight="1" thickBot="1" x14ac:dyDescent="0.2"/>
    <row r="2" spans="2:6" ht="21" customHeight="1" thickTop="1" thickBot="1" x14ac:dyDescent="0.2">
      <c r="B2" s="32" t="s">
        <v>61</v>
      </c>
      <c r="C2" s="33"/>
      <c r="D2" s="33"/>
      <c r="E2" s="34"/>
      <c r="F2" s="5"/>
    </row>
    <row r="3" spans="2:6" ht="21" customHeight="1" thickTop="1" thickBot="1" x14ac:dyDescent="0.2">
      <c r="E3"/>
      <c r="F3" s="5"/>
    </row>
    <row r="4" spans="2:6" ht="21" customHeight="1" thickTop="1" thickBot="1" x14ac:dyDescent="0.2">
      <c r="B4" s="35" t="s">
        <v>56</v>
      </c>
      <c r="C4" s="36"/>
      <c r="D4" s="12" t="s">
        <v>60</v>
      </c>
      <c r="E4" s="13"/>
      <c r="F4" s="5"/>
    </row>
    <row r="5" spans="2:6" ht="21" customHeight="1" thickTop="1" thickBot="1" x14ac:dyDescent="0.2">
      <c r="B5" s="4"/>
      <c r="C5" s="4"/>
      <c r="D5" s="3" t="s">
        <v>46</v>
      </c>
      <c r="E5"/>
      <c r="F5" s="5"/>
    </row>
    <row r="6" spans="2:6" ht="21" customHeight="1" thickTop="1" thickBot="1" x14ac:dyDescent="0.2">
      <c r="B6" s="35" t="s">
        <v>57</v>
      </c>
      <c r="C6" s="36"/>
      <c r="D6" s="12" t="str">
        <f>VLOOKUP(D4,Sheet1!H24:I27,2,FALSE)</f>
        <v>HTDー063_HTDー064_550ｘ1400_白</v>
      </c>
      <c r="E6" s="14"/>
    </row>
    <row r="7" spans="2:6" ht="21" customHeight="1" thickTop="1" thickBot="1" x14ac:dyDescent="0.2">
      <c r="B7" s="4"/>
      <c r="C7" s="4"/>
      <c r="D7" s="3" t="s">
        <v>58</v>
      </c>
    </row>
    <row r="8" spans="2:6" ht="21" customHeight="1" thickTop="1" thickBot="1" x14ac:dyDescent="0.2">
      <c r="B8" s="26" t="s">
        <v>2</v>
      </c>
      <c r="C8" s="27"/>
      <c r="D8" s="15"/>
      <c r="E8" s="14"/>
    </row>
    <row r="9" spans="2:6" ht="21" customHeight="1" thickTop="1" thickBot="1" x14ac:dyDescent="0.2">
      <c r="B9" s="28" t="s">
        <v>3</v>
      </c>
      <c r="C9" s="29"/>
      <c r="D9" s="16"/>
      <c r="E9" s="17"/>
      <c r="F9" s="5"/>
    </row>
    <row r="10" spans="2:6" ht="21" customHeight="1" thickTop="1" thickBot="1" x14ac:dyDescent="0.2">
      <c r="B10" s="28" t="s">
        <v>4</v>
      </c>
      <c r="C10" s="29"/>
      <c r="D10" s="18"/>
      <c r="E10" s="17"/>
      <c r="F10" s="5"/>
    </row>
    <row r="11" spans="2:6" ht="21" customHeight="1" thickTop="1" thickBot="1" x14ac:dyDescent="0.2">
      <c r="B11" s="30" t="s">
        <v>55</v>
      </c>
      <c r="C11" s="31"/>
      <c r="D11" s="19"/>
      <c r="E11" s="17"/>
      <c r="F11" s="5"/>
    </row>
    <row r="12" spans="2:6" ht="21" customHeight="1" thickTop="1" thickBot="1" x14ac:dyDescent="0.2">
      <c r="B12" s="30" t="s">
        <v>54</v>
      </c>
      <c r="C12" s="31"/>
      <c r="D12" s="19"/>
      <c r="E12" s="17"/>
      <c r="F12" s="5"/>
    </row>
    <row r="13" spans="2:6" ht="21" customHeight="1" thickTop="1" thickBot="1" x14ac:dyDescent="0.2">
      <c r="B13" s="30" t="s">
        <v>53</v>
      </c>
      <c r="C13" s="31"/>
      <c r="D13" s="19"/>
      <c r="E13" s="17"/>
      <c r="F13" s="5"/>
    </row>
    <row r="14" spans="2:6" ht="21" customHeight="1" thickTop="1" thickBot="1" x14ac:dyDescent="0.2">
      <c r="B14" s="28" t="s">
        <v>51</v>
      </c>
      <c r="C14" s="29"/>
      <c r="D14" s="20"/>
      <c r="E14" s="21"/>
      <c r="F14" s="5"/>
    </row>
    <row r="15" spans="2:6" ht="21" customHeight="1" thickTop="1" thickBot="1" x14ac:dyDescent="0.2">
      <c r="B15" s="28" t="s">
        <v>52</v>
      </c>
      <c r="C15" s="29"/>
      <c r="D15" s="20"/>
      <c r="E15" s="21"/>
      <c r="F15" s="5"/>
    </row>
    <row r="16" spans="2:6" ht="21" customHeight="1" thickTop="1" thickBot="1" x14ac:dyDescent="0.2">
      <c r="B16" s="28" t="s">
        <v>15</v>
      </c>
      <c r="C16" s="29"/>
      <c r="D16" s="22"/>
      <c r="E16" s="21"/>
      <c r="F16" s="5"/>
    </row>
    <row r="17" spans="2:6" ht="21" customHeight="1" thickTop="1" thickBot="1" x14ac:dyDescent="0.2">
      <c r="B17" s="28" t="s">
        <v>0</v>
      </c>
      <c r="C17" s="29"/>
      <c r="D17" s="19"/>
      <c r="E17" s="21"/>
      <c r="F17" s="5"/>
    </row>
    <row r="18" spans="2:6" ht="21" customHeight="1" thickTop="1" thickBot="1" x14ac:dyDescent="0.2">
      <c r="B18" s="28" t="s">
        <v>1</v>
      </c>
      <c r="C18" s="29"/>
      <c r="D18" s="19"/>
      <c r="E18" s="21"/>
      <c r="F18" s="5"/>
    </row>
    <row r="19" spans="2:6" ht="21" customHeight="1" thickTop="1" thickBot="1" x14ac:dyDescent="0.2">
      <c r="B19" s="24" t="s">
        <v>16</v>
      </c>
      <c r="C19" s="25"/>
      <c r="D19" s="23"/>
      <c r="E19" s="21"/>
      <c r="F19" s="5"/>
    </row>
    <row r="20" spans="2:6" ht="21" customHeight="1" thickTop="1" thickBot="1" x14ac:dyDescent="0.2">
      <c r="B20" s="28" t="s">
        <v>62</v>
      </c>
      <c r="C20" s="29"/>
      <c r="D20" s="23"/>
      <c r="E20" s="21"/>
      <c r="F20" s="5"/>
    </row>
    <row r="21" spans="2:6" ht="21" customHeight="1" thickTop="1" thickBot="1" x14ac:dyDescent="0.2">
      <c r="B21" s="30" t="s">
        <v>20</v>
      </c>
      <c r="C21" s="31"/>
      <c r="D21" s="19"/>
      <c r="E21" s="21"/>
      <c r="F21" s="5"/>
    </row>
    <row r="22" spans="2:6" ht="21" customHeight="1" thickTop="1" thickBot="1" x14ac:dyDescent="0.2">
      <c r="B22" s="24" t="s">
        <v>17</v>
      </c>
      <c r="C22" s="25"/>
      <c r="D22" s="19"/>
      <c r="E22" s="17"/>
    </row>
    <row r="23" spans="2:6" ht="21" customHeight="1" thickTop="1" thickBot="1" x14ac:dyDescent="0.2">
      <c r="B23" s="28" t="s">
        <v>63</v>
      </c>
      <c r="C23" s="29"/>
      <c r="D23" s="19"/>
      <c r="E23" s="17"/>
    </row>
    <row r="24" spans="2:6" ht="21" customHeight="1" thickTop="1" thickBot="1" x14ac:dyDescent="0.2">
      <c r="B24" s="30" t="s">
        <v>21</v>
      </c>
      <c r="C24" s="31"/>
      <c r="D24" s="19"/>
      <c r="E24" s="17"/>
    </row>
    <row r="25" spans="2:6" s="37" customFormat="1" ht="21" customHeight="1" thickTop="1" x14ac:dyDescent="0.15">
      <c r="D25" s="38"/>
      <c r="F25" s="5"/>
    </row>
    <row r="26" spans="2:6" s="1" customFormat="1" ht="21" customHeight="1" x14ac:dyDescent="0.15">
      <c r="B26" s="8">
        <v>2</v>
      </c>
      <c r="C26" s="6"/>
      <c r="F26" s="2"/>
    </row>
    <row r="27" spans="2:6" s="1" customFormat="1" ht="21" customHeight="1" x14ac:dyDescent="0.15">
      <c r="B27" s="8">
        <v>2</v>
      </c>
      <c r="F27" s="2"/>
    </row>
    <row r="28" spans="2:6" s="1" customFormat="1" ht="21" customHeight="1" x14ac:dyDescent="0.15">
      <c r="B28" s="1" t="s">
        <v>5</v>
      </c>
      <c r="C28" s="1" t="str">
        <f>SUBSTITUTE(D22,"・","･")</f>
        <v/>
      </c>
      <c r="E28" s="7">
        <v>0</v>
      </c>
      <c r="F28" s="2"/>
    </row>
    <row r="29" spans="2:6" s="1" customFormat="1" ht="21" customHeight="1" x14ac:dyDescent="0.15">
      <c r="B29" s="1" t="s">
        <v>7</v>
      </c>
      <c r="E29" s="7">
        <v>1</v>
      </c>
      <c r="F29" s="2"/>
    </row>
    <row r="30" spans="2:6" s="1" customFormat="1" ht="21" customHeight="1" x14ac:dyDescent="0.15">
      <c r="B30" s="1" t="s">
        <v>8</v>
      </c>
      <c r="E30" s="7">
        <v>2</v>
      </c>
      <c r="F30" s="2"/>
    </row>
    <row r="31" spans="2:6" s="1" customFormat="1" ht="21" customHeight="1" x14ac:dyDescent="0.15">
      <c r="B31" s="1" t="s">
        <v>11</v>
      </c>
      <c r="E31" s="7">
        <v>3</v>
      </c>
      <c r="F31" s="2"/>
    </row>
    <row r="32" spans="2:6" s="1" customFormat="1" ht="21" customHeight="1" x14ac:dyDescent="0.15">
      <c r="B32" s="1" t="s">
        <v>6</v>
      </c>
      <c r="E32" s="7">
        <v>4</v>
      </c>
      <c r="F32" s="2"/>
    </row>
    <row r="33" spans="2:28" s="1" customFormat="1" ht="21" customHeight="1" x14ac:dyDescent="0.15">
      <c r="B33" s="1" t="s">
        <v>9</v>
      </c>
      <c r="E33" s="7">
        <v>5</v>
      </c>
      <c r="F33" s="2"/>
    </row>
    <row r="34" spans="2:28" s="1" customFormat="1" ht="21" customHeight="1" x14ac:dyDescent="0.15">
      <c r="B34" s="1" t="s">
        <v>10</v>
      </c>
      <c r="E34" s="7">
        <v>6</v>
      </c>
      <c r="F34" s="2"/>
    </row>
    <row r="35" spans="2:28" s="1" customFormat="1" ht="21" customHeight="1" x14ac:dyDescent="0.15">
      <c r="B35" s="1" t="s">
        <v>12</v>
      </c>
      <c r="E35" s="7">
        <v>7</v>
      </c>
      <c r="F35" s="2"/>
    </row>
    <row r="36" spans="2:28" s="1" customFormat="1" ht="21" customHeight="1" x14ac:dyDescent="0.15">
      <c r="F36" s="2"/>
    </row>
    <row r="37" spans="2:28" s="1" customFormat="1" ht="21" customHeight="1" x14ac:dyDescent="0.15">
      <c r="B37" s="1" t="str">
        <f>VLOOKUP(B38,Sheet1!G2:H5,2,FALSE)&amp;G40</f>
        <v>マークなしシングル</v>
      </c>
      <c r="C37" s="1" t="str">
        <f>IF(G40="シングル",B37,"マークなしシングル")</f>
        <v>マークなしシングル</v>
      </c>
      <c r="F37" s="2"/>
    </row>
    <row r="38" spans="2:28" s="1" customFormat="1" ht="21" customHeight="1" x14ac:dyDescent="0.15">
      <c r="B38" s="8">
        <v>1</v>
      </c>
      <c r="C38" s="9"/>
      <c r="F38" s="2"/>
    </row>
    <row r="39" spans="2:28" s="1" customFormat="1" ht="21" customHeight="1" x14ac:dyDescent="0.15">
      <c r="B39" s="1" t="str">
        <f>VLOOKUP(B38,Sheet1!G2:H5,2,FALSE)&amp;"2"&amp;G40</f>
        <v>マークなし2シングル</v>
      </c>
      <c r="C39" s="9" t="str">
        <f>IF(G40="SL",B39,"マークなし2SL")</f>
        <v>マークなし2SL</v>
      </c>
      <c r="F39" s="2"/>
      <c r="G39" s="1">
        <f>D11</f>
        <v>0</v>
      </c>
      <c r="H39" s="10">
        <f>LEN(G39)</f>
        <v>1</v>
      </c>
      <c r="I39" s="1">
        <f>D17</f>
        <v>0</v>
      </c>
      <c r="J39" s="10">
        <f>LEN(I39)</f>
        <v>1</v>
      </c>
      <c r="K39" s="9">
        <f>D19</f>
        <v>0</v>
      </c>
      <c r="L39" s="10">
        <f>LEN(K39)</f>
        <v>1</v>
      </c>
      <c r="M39" s="1" t="str">
        <f>C28</f>
        <v/>
      </c>
      <c r="N39" s="10">
        <f>LEN(M39)</f>
        <v>0</v>
      </c>
      <c r="O39" s="1" t="str">
        <f>IF(ISNUMBER($D15),TEXT($D15,"e"),"")</f>
        <v/>
      </c>
      <c r="P39" s="1">
        <f>LEN(O39)</f>
        <v>0</v>
      </c>
      <c r="Q39" s="1" t="str">
        <f>IF(M40="SL",B19,"")</f>
        <v/>
      </c>
      <c r="R39" s="1" t="str">
        <f>IF(M40="シングル",B19,"")</f>
        <v>発注者</v>
      </c>
      <c r="S39" s="1">
        <f>D11</f>
        <v>0</v>
      </c>
      <c r="T39" s="10">
        <f>LEN(S39)</f>
        <v>1</v>
      </c>
      <c r="U39" s="9">
        <f>D19</f>
        <v>0</v>
      </c>
      <c r="V39" s="10">
        <f>LEN(U39)</f>
        <v>1</v>
      </c>
      <c r="W39" s="9">
        <f>D22</f>
        <v>0</v>
      </c>
      <c r="X39" s="10">
        <f>LEN(W39)</f>
        <v>1</v>
      </c>
      <c r="Y39" s="1" t="str">
        <f>IF(ISNUMBER($D14),TEXT($D14,"e"),"")</f>
        <v/>
      </c>
      <c r="Z39" s="1">
        <f>LEN(Y39)</f>
        <v>0</v>
      </c>
      <c r="AA39" s="1" t="str">
        <f>IF(ISNUMBER($D15),TEXT($D15,"e"),"")</f>
        <v/>
      </c>
      <c r="AB39" s="1">
        <f>LEN(AA39)</f>
        <v>0</v>
      </c>
    </row>
    <row r="40" spans="2:28" s="1" customFormat="1" ht="21" customHeight="1" x14ac:dyDescent="0.15">
      <c r="B40" s="8">
        <v>2</v>
      </c>
      <c r="F40" s="2"/>
      <c r="G40" s="1" t="str">
        <f>VLOOKUP(D4,Sheet2!A3:B6,2,FALSE)</f>
        <v>シングル</v>
      </c>
      <c r="H40" s="9" t="str">
        <f>IF(AND(H39&lt;=4,G40="SL"),G39,"")</f>
        <v/>
      </c>
      <c r="I40" s="1" t="str">
        <f>VLOOKUP(D4,Sheet2!A3:B6,2,FALSE)</f>
        <v>シングル</v>
      </c>
      <c r="J40" s="9" t="str">
        <f>IF(AND(J39&lt;=8,I40="SL",I45="1"),I39,"")</f>
        <v/>
      </c>
      <c r="K40" s="1" t="str">
        <f>VLOOKUP(D4,Sheet2!A3:B6,2,FALSE)</f>
        <v>シングル</v>
      </c>
      <c r="L40" s="9" t="str">
        <f>IF(AND(L39&lt;=8,K40="SL",K47=1,B38=1),K39,"")</f>
        <v/>
      </c>
      <c r="M40" s="1" t="str">
        <f>VLOOKUP(D4,Sheet2!A3:B6,2,FALSE)</f>
        <v>シングル</v>
      </c>
      <c r="N40" s="9" t="str">
        <f>IF(AND(N39&lt;=8,M40="SL",M47=1,B40&lt;&gt;1),M39,"")</f>
        <v/>
      </c>
      <c r="O40" s="1" t="str">
        <f>IF(ISNUMBER($D15),TEXT($D15,"m"),"")</f>
        <v/>
      </c>
      <c r="P40" s="1">
        <f>LEN(O40)</f>
        <v>0</v>
      </c>
      <c r="Q40" s="1" t="str">
        <f>IF(M40="SL",B22,"")</f>
        <v/>
      </c>
      <c r="R40" s="1" t="str">
        <f>IF(M40="シングル",B22,"")</f>
        <v>施工者</v>
      </c>
      <c r="S40" s="1" t="str">
        <f>VLOOKUP(D6,Sheet3!A3:B4,2,FALSE)</f>
        <v>SL</v>
      </c>
      <c r="T40" s="9">
        <f>IF(AND(T39&lt;=6,S40="SL"),S39,"")</f>
        <v>0</v>
      </c>
      <c r="U40" s="1" t="str">
        <f>S40</f>
        <v>SL</v>
      </c>
      <c r="V40" s="9" t="str">
        <f>IF(AND(V39&lt;=12,U45=1),U39,"")</f>
        <v/>
      </c>
      <c r="W40" s="1" t="str">
        <f>S40</f>
        <v>SL</v>
      </c>
      <c r="X40" s="9" t="str">
        <f>IF(AND(X39&lt;=12,W45=1),W39,"")</f>
        <v/>
      </c>
      <c r="Y40" s="1" t="str">
        <f>IF(ISNUMBER($D14),TEXT($D14,"m"),"")</f>
        <v/>
      </c>
      <c r="Z40" s="1">
        <f>LEN(Y40)</f>
        <v>0</v>
      </c>
      <c r="AA40" s="1" t="str">
        <f>IF(ISNUMBER($D15),TEXT($D15,"ｍ"),"")</f>
        <v/>
      </c>
      <c r="AB40" s="1">
        <f>LEN(AA40)</f>
        <v>0</v>
      </c>
    </row>
    <row r="41" spans="2:28" s="1" customFormat="1" ht="21" customHeight="1" x14ac:dyDescent="0.15">
      <c r="B41" s="11" t="str">
        <f>IF(G40="SL","1","2")</f>
        <v>2</v>
      </c>
      <c r="C41" s="1" t="str">
        <f>IF(B42="11","社マークSLあり","社マークSLなし")</f>
        <v>社マークSLなし</v>
      </c>
      <c r="F41" s="2"/>
      <c r="H41" s="9" t="str">
        <f>IF(AND(H39&gt;=5,G40="SL"),G39,"")</f>
        <v/>
      </c>
      <c r="J41" s="9" t="str">
        <f>IF(AND(J39&gt;=9,I40="SL",I45="1"),I39,"")</f>
        <v/>
      </c>
      <c r="L41" s="9" t="str">
        <f>IF(AND(L39&gt;=9,K40="SL",K47=1,B38=1),K39,"")</f>
        <v/>
      </c>
      <c r="N41" s="9" t="str">
        <f>IF(AND(N39&gt;=9,M40="SL",M47=1,B40&lt;&gt;1),M39,"")</f>
        <v/>
      </c>
      <c r="O41" s="1" t="str">
        <f>IF(ISNUMBER($D15),TEXT($D15,"d"),"")</f>
        <v/>
      </c>
      <c r="P41" s="1">
        <f>LEN(O41)</f>
        <v>0</v>
      </c>
      <c r="Q41" s="1" t="str">
        <f>IF(M40="SL","電話","")</f>
        <v/>
      </c>
      <c r="R41" s="1" t="str">
        <f>IF(M40="シングル","電話","")</f>
        <v>電話</v>
      </c>
      <c r="T41" s="9" t="str">
        <f>IF(AND(T39&gt;6,S40="SL"),S39,"")</f>
        <v/>
      </c>
      <c r="V41" s="9" t="str">
        <f>IF(AND(V39&gt;=13,U45=1),U39,"")</f>
        <v/>
      </c>
      <c r="X41" s="9" t="str">
        <f>IF(AND(X39&gt;=13,W45=1),W39,"")</f>
        <v/>
      </c>
      <c r="Y41" s="1" t="str">
        <f>IF(ISNUMBER($D14),TEXT($D14,"d"),"")</f>
        <v/>
      </c>
      <c r="Z41" s="1">
        <f>LEN(Y41)</f>
        <v>0</v>
      </c>
      <c r="AA41" s="1" t="str">
        <f>IF(ISNUMBER($D15),TEXT($D15,"ｄ"),"")</f>
        <v/>
      </c>
      <c r="AB41" s="1">
        <f>LEN(AA41)</f>
        <v>0</v>
      </c>
    </row>
    <row r="42" spans="2:28" s="1" customFormat="1" ht="21" customHeight="1" x14ac:dyDescent="0.15">
      <c r="B42" s="11" t="str">
        <f>B40&amp;B41</f>
        <v>22</v>
      </c>
      <c r="C42" s="1" t="str">
        <f>IF(B42="12","社マークシングルあり","社マークシングルなし")</f>
        <v>社マークシングルなし</v>
      </c>
      <c r="F42" s="2"/>
      <c r="H42" s="9">
        <f>IF(AND(H39&lt;=6,G40="シングル"),G39,"")</f>
        <v>0</v>
      </c>
      <c r="J42" s="9" t="str">
        <f>IF(AND(J39&lt;=16,I40="シングル",I45="1"),I39,"")</f>
        <v/>
      </c>
      <c r="L42" s="9" t="str">
        <f>IF(AND(L39&lt;=6,K40="SL",K47=1,B38&lt;&gt;1),K39,"")</f>
        <v/>
      </c>
      <c r="N42" s="1" t="str">
        <f>IF(AND(N39&lt;=6,M40="SL",M47=1,B40=1),M39,"")</f>
        <v/>
      </c>
      <c r="O42" s="1" t="str">
        <f>IF(AND(P39=1,M40="SL"),O39,"")</f>
        <v/>
      </c>
      <c r="P42" s="1" t="str">
        <f>IF(AND(P39=1,M40="シングル"),O39,"")</f>
        <v/>
      </c>
      <c r="S42" s="1">
        <f>D13</f>
        <v>0</v>
      </c>
      <c r="T42" s="10">
        <f>LEN(S42)</f>
        <v>1</v>
      </c>
      <c r="V42" s="9">
        <f>IF(AND(V39&lt;=9,U45=0),U39,"")</f>
        <v>0</v>
      </c>
      <c r="X42" s="9">
        <f>IF(AND(X39&lt;=9,W45=0),W39,"")</f>
        <v>0</v>
      </c>
      <c r="Y42" s="1" t="str">
        <f>IF(AND(Z39=1,W40="SL"),Y39,"")</f>
        <v/>
      </c>
      <c r="AA42" s="1" t="str">
        <f>IF(AB39=1,AA39,"")</f>
        <v/>
      </c>
    </row>
    <row r="43" spans="2:28" s="1" customFormat="1" ht="21" customHeight="1" x14ac:dyDescent="0.15">
      <c r="B43" s="1" t="str">
        <f>VLOOKUP(B38,Sheet1!G2:H5,2,FALSE)&amp;"3"&amp;S40</f>
        <v>マークなし3SL</v>
      </c>
      <c r="F43" s="2"/>
      <c r="H43" s="9" t="str">
        <f>IF(AND(H39&gt;=7,G40="シングル"),G39,"")</f>
        <v/>
      </c>
      <c r="J43" s="9" t="str">
        <f>IF(AND(J39&gt;=17,I40="シングル",I45="1"),I39,"")</f>
        <v/>
      </c>
      <c r="L43" s="1" t="str">
        <f>IF(AND(L39&gt;=7,K40="SL",K47=1,B38&lt;&gt;1),K39,"")</f>
        <v/>
      </c>
      <c r="N43" s="1" t="str">
        <f>IF(AND(N39&gt;=7,M40="SL",M47=1,B40=1),M39,"")</f>
        <v/>
      </c>
      <c r="O43" s="1" t="str">
        <f>IF(AND(P39=2,M40="SL"),O39,"")</f>
        <v/>
      </c>
      <c r="P43" s="1" t="str">
        <f>IF(AND(P39=2,M40="シングル"),O39,"")</f>
        <v/>
      </c>
      <c r="T43" s="9">
        <f>IF(T42&lt;=6,S42,"")</f>
        <v>0</v>
      </c>
      <c r="V43" s="9" t="str">
        <f>IF(AND(V39&gt;=10,U45=0),U39,"")</f>
        <v/>
      </c>
      <c r="X43" s="9" t="str">
        <f>IF(AND(X39&gt;=10,W45=0),W39,"")</f>
        <v/>
      </c>
      <c r="Y43" s="1" t="str">
        <f>IF(AND(Z39=2,W40="SL"),Y39,"")</f>
        <v/>
      </c>
      <c r="AA43" s="1" t="str">
        <f>IF(AB39=2,AA39,"")</f>
        <v/>
      </c>
    </row>
    <row r="44" spans="2:28" s="1" customFormat="1" ht="21" customHeight="1" x14ac:dyDescent="0.15">
      <c r="B44" s="1" t="str">
        <f>IF(B40=1,"社マークSLあり3","社マークSLなし3")</f>
        <v>社マークSLなし3</v>
      </c>
      <c r="F44" s="2"/>
      <c r="G44" s="1">
        <f>D12</f>
        <v>0</v>
      </c>
      <c r="H44" s="10">
        <f>LEN(G44)</f>
        <v>1</v>
      </c>
      <c r="I44" s="1">
        <f>D18</f>
        <v>0</v>
      </c>
      <c r="J44" s="10">
        <f>LEN(I44)</f>
        <v>1</v>
      </c>
      <c r="L44" s="9" t="str">
        <f>IF(AND(L39&lt;=12,K40="シングル",K47=1),K39,"")</f>
        <v/>
      </c>
      <c r="N44" s="9" t="str">
        <f>IF(AND(N39&lt;=12,M40="シングル",M47=1),M39,"")</f>
        <v/>
      </c>
      <c r="O44" s="1" t="str">
        <f>IF(AND(P40=1,M40="SL"),O40,"")</f>
        <v/>
      </c>
      <c r="P44" s="1" t="str">
        <f>IF(AND(P40=1,M40="シングル"),O40,"")</f>
        <v/>
      </c>
      <c r="T44" s="9" t="str">
        <f>IF(T42&gt;6,S42,"")</f>
        <v/>
      </c>
      <c r="U44" s="9">
        <f>D20</f>
        <v>0</v>
      </c>
      <c r="V44" s="10">
        <f>LEN(U44)</f>
        <v>1</v>
      </c>
      <c r="W44" s="9">
        <f>D23</f>
        <v>0</v>
      </c>
      <c r="X44" s="10">
        <f>LEN(W44)</f>
        <v>1</v>
      </c>
      <c r="Y44" s="1" t="str">
        <f>IF(AND(Z40=1,W40="SL"),Y40,"")</f>
        <v/>
      </c>
      <c r="AA44" s="1" t="str">
        <f>IF(AB40=1,AA40,"")</f>
        <v/>
      </c>
    </row>
    <row r="45" spans="2:28" s="1" customFormat="1" ht="21" customHeight="1" x14ac:dyDescent="0.15">
      <c r="B45" s="8">
        <v>2</v>
      </c>
      <c r="F45" s="2"/>
      <c r="H45" s="9" t="str">
        <f>IF(AND(H44&lt;=4,G40="SL"),G44,"")</f>
        <v/>
      </c>
      <c r="I45" s="1" t="str">
        <f>IF(ISTEXT(D18),"1","0")</f>
        <v>0</v>
      </c>
      <c r="J45" s="9" t="str">
        <f>IF(AND(J44&lt;=8,I40="SL",I45="1"),I44,"")</f>
        <v/>
      </c>
      <c r="L45" s="9" t="str">
        <f>IF(AND(L39&gt;=13,K40="シングル",K47=1),K39,"")</f>
        <v/>
      </c>
      <c r="N45" s="9" t="str">
        <f>IF(AND(N39&gt;=13,M40="シングル",M47=1),M39,"")</f>
        <v/>
      </c>
      <c r="O45" s="1" t="str">
        <f>IF(AND(P41=1,M40="SL"),O41,"")</f>
        <v/>
      </c>
      <c r="P45" s="1" t="str">
        <f>IF(AND(P41=1,M40="シングル"),O41,"")</f>
        <v/>
      </c>
      <c r="S45" s="1">
        <f>D12</f>
        <v>0</v>
      </c>
      <c r="T45" s="10">
        <f>LEN(S45)</f>
        <v>1</v>
      </c>
      <c r="U45" s="1">
        <f>IF(ISTEXT(D20),1,0)</f>
        <v>0</v>
      </c>
      <c r="V45" s="9" t="str">
        <f>IF(AND(V44&lt;=15,U45=1),U44,"")</f>
        <v/>
      </c>
      <c r="W45" s="1">
        <f>IF(ISTEXT(D23),1,0)</f>
        <v>0</v>
      </c>
      <c r="X45" s="9" t="str">
        <f>IF(AND(X44&lt;=15,W45=1),W44,"")</f>
        <v/>
      </c>
      <c r="Y45" s="1" t="str">
        <f>IF(AND(Z40=2,W40="SL"),Y40,"")</f>
        <v/>
      </c>
      <c r="AA45" s="1" t="str">
        <f>IF(AB40=2,AA40,"")</f>
        <v/>
      </c>
    </row>
    <row r="46" spans="2:28" s="1" customFormat="1" ht="21" customHeight="1" x14ac:dyDescent="0.15">
      <c r="F46" s="2"/>
      <c r="H46" s="9" t="str">
        <f>IF(AND(H44&gt;=5,G40="SL"),G44,"")</f>
        <v/>
      </c>
      <c r="J46" s="9" t="str">
        <f>IF(AND(J44&gt;=9,I40="SL",I45="1"),I44,"")</f>
        <v/>
      </c>
      <c r="K46" s="9">
        <f>D20</f>
        <v>0</v>
      </c>
      <c r="L46" s="10">
        <f>LEN(K46)</f>
        <v>1</v>
      </c>
      <c r="M46" s="1">
        <f>D23</f>
        <v>0</v>
      </c>
      <c r="N46" s="10">
        <f>LEN(M46)</f>
        <v>1</v>
      </c>
      <c r="O46" s="1" t="str">
        <f>IF(AND(P40=2,M40="SL"),O40,"")</f>
        <v/>
      </c>
      <c r="P46" s="1" t="str">
        <f>IF(AND(P40=2,M40="シングル"),O40,"")</f>
        <v/>
      </c>
      <c r="T46" s="9">
        <f>IF(AND(T45&lt;=6,S40="SL"),S45,"")</f>
        <v>0</v>
      </c>
      <c r="Y46" s="1" t="str">
        <f>IF(AND(Z41=1,W40="SL"),Y41,"")</f>
        <v/>
      </c>
      <c r="AA46" s="1" t="str">
        <f>IF(AB41=1,AA41,"")</f>
        <v/>
      </c>
    </row>
    <row r="47" spans="2:28" s="1" customFormat="1" ht="21" customHeight="1" x14ac:dyDescent="0.15">
      <c r="F47" s="2"/>
      <c r="H47" s="9">
        <f>IF(AND(H44&lt;=6,G40="シングル"),G44,"")</f>
        <v>0</v>
      </c>
      <c r="J47" s="9" t="str">
        <f>IF(AND(J44&lt;=15,I40="シングル",I45="1"),I44,"")</f>
        <v/>
      </c>
      <c r="K47" s="1">
        <f>IF(ISTEXT(D20),1,0)</f>
        <v>0</v>
      </c>
      <c r="L47" s="9" t="str">
        <f>IF(AND(L46&lt;=9,K40="SL",K47=1,B38=1),K46,"")</f>
        <v/>
      </c>
      <c r="M47" s="1">
        <f>IF(ISTEXT(D23),1,0)</f>
        <v>0</v>
      </c>
      <c r="N47" s="9" t="str">
        <f>IF(AND(N46&lt;=9,M40="SL",M47=1,B40&lt;&gt;1),M46,"")</f>
        <v/>
      </c>
      <c r="O47" s="1" t="str">
        <f>IF(AND(P41=2,M40="SL"),O41,"")</f>
        <v/>
      </c>
      <c r="P47" s="1" t="str">
        <f>IF(AND(P41=2,M40="シングル"),O41,"")</f>
        <v/>
      </c>
      <c r="T47" s="9" t="str">
        <f>IF(AND(T45&gt;=7,S40="SL"),S45,"")</f>
        <v/>
      </c>
      <c r="Y47" s="1" t="str">
        <f>IF(AND(Z41=2,W40="SL"),Y41,"")</f>
        <v/>
      </c>
      <c r="AA47" s="1" t="str">
        <f>IF(AB41=2,AA41,"")</f>
        <v/>
      </c>
    </row>
    <row r="48" spans="2:28" s="1" customFormat="1" ht="21" customHeight="1" x14ac:dyDescent="0.15">
      <c r="F48" s="2"/>
      <c r="H48" s="1" t="str">
        <f>IF(AND(H44&gt;=7,G40="シングル"),G44,"")</f>
        <v/>
      </c>
      <c r="J48" s="1" t="str">
        <f>IF(AND(J44&gt;=16,I40="シングル",I45="1"),I44,"")</f>
        <v/>
      </c>
      <c r="L48" s="9" t="str">
        <f>IF(AND(L46&gt;=10,K40="SL",K47=1,B38=1),K46,"")</f>
        <v/>
      </c>
      <c r="N48" s="9" t="str">
        <f>IF(AND(N46&gt;=10,M40="SL",M47=1,B40&lt;&gt;1),M46,"")</f>
        <v/>
      </c>
      <c r="O48" s="1" t="str">
        <f>SUBSTITUTE(D16,"：",":")</f>
        <v/>
      </c>
      <c r="U48" s="9" t="str">
        <f>IF(AND(T45&lt;=6,S40="シングル"),S45,"")</f>
        <v/>
      </c>
      <c r="W48" s="9"/>
      <c r="Y48" s="9"/>
    </row>
    <row r="49" spans="6:16" s="1" customFormat="1" ht="21" customHeight="1" x14ac:dyDescent="0.15">
      <c r="F49" s="2"/>
      <c r="I49" s="1">
        <f>D17</f>
        <v>0</v>
      </c>
      <c r="J49" s="10">
        <f>LEN(I49)</f>
        <v>1</v>
      </c>
      <c r="L49" s="1" t="str">
        <f>IF(AND(L46&lt;=7,K40="SL",K47=1,B38&lt;&gt;1),K46,"")</f>
        <v/>
      </c>
      <c r="N49" s="1" t="str">
        <f>IF(AND(N46&lt;=7,M40="SL",M47=1,B40=1),M46,"")</f>
        <v/>
      </c>
      <c r="O49" s="1" t="str">
        <f>IF(M40="SL",O48,"")</f>
        <v/>
      </c>
      <c r="P49" s="1" t="str">
        <f>IF(M40="シングル",O48,"")</f>
        <v/>
      </c>
    </row>
    <row r="50" spans="6:16" s="1" customFormat="1" ht="21" customHeight="1" x14ac:dyDescent="0.15">
      <c r="F50" s="2"/>
      <c r="I50" s="1" t="str">
        <f>VLOOKUP(D4,Sheet2!A3:B6,2,FALSE)</f>
        <v>シングル</v>
      </c>
      <c r="J50" s="9" t="str">
        <f>IF(AND(J39&lt;=7,I40="SL",I45="0"),I39,"")</f>
        <v/>
      </c>
      <c r="L50" s="1" t="str">
        <f>IF(AND(L46&gt;=8,K40="SL",K47=1,B38&lt;&gt;1),K46,"")</f>
        <v/>
      </c>
      <c r="N50" s="1" t="str">
        <f>IF(AND(N46&gt;=8,M40="SL",M47=1,B40=1),M46,"")</f>
        <v/>
      </c>
      <c r="O50" s="1" t="str">
        <f>IF(AND(M40="SL",D21&lt;&gt;""),D21,"")</f>
        <v/>
      </c>
      <c r="P50" s="1" t="str">
        <f>IF(AND(M40="シングル",D21&lt;&gt;""),D21,"")</f>
        <v/>
      </c>
    </row>
    <row r="51" spans="6:16" s="1" customFormat="1" ht="21" customHeight="1" x14ac:dyDescent="0.15">
      <c r="F51" s="2"/>
      <c r="J51" s="9" t="str">
        <f>IF(AND(J39&gt;=8,I40="SL",I45="0"),I39,"")</f>
        <v/>
      </c>
      <c r="L51" s="9" t="str">
        <f>IF(AND(L46&lt;=15,K40="シングル",K47=1),K46,"")</f>
        <v/>
      </c>
      <c r="N51" s="9" t="str">
        <f>IF(AND(N46&lt;=15,M40="シングル",M47=1),M46,"")</f>
        <v/>
      </c>
      <c r="O51" s="1" t="str">
        <f>IF(AND(M40="SL",D24&lt;&gt;""),D24,"")</f>
        <v/>
      </c>
      <c r="P51" s="1" t="str">
        <f>IF(AND(M40="シングル",D24&lt;&gt;""),D24,"")</f>
        <v/>
      </c>
    </row>
    <row r="52" spans="6:16" s="1" customFormat="1" ht="21" customHeight="1" x14ac:dyDescent="0.15">
      <c r="F52" s="2"/>
      <c r="J52" s="9">
        <f>IF(AND(J39&lt;=11,I40="シングル",I45="0"),I39,"")</f>
        <v>0</v>
      </c>
      <c r="L52" s="1" t="str">
        <f>IF(AND(L46&gt;=16,K40="シングル",K47=1),K46,"")</f>
        <v/>
      </c>
      <c r="N52" s="1" t="str">
        <f>IF(AND(N46&gt;=16,M40="シングル",M47=1),M46,"")</f>
        <v/>
      </c>
    </row>
    <row r="53" spans="6:16" s="1" customFormat="1" ht="21" customHeight="1" x14ac:dyDescent="0.15">
      <c r="F53" s="2"/>
      <c r="J53" s="9" t="str">
        <f>IF(AND(J39&gt;=12,I40="シングル",I45="0"),I39,"")</f>
        <v/>
      </c>
      <c r="K53" s="9">
        <f>D19</f>
        <v>0</v>
      </c>
      <c r="L53" s="10">
        <f>LEN(K53)</f>
        <v>1</v>
      </c>
      <c r="M53" s="1">
        <f>F15</f>
        <v>0</v>
      </c>
      <c r="N53" s="10">
        <f>LEN(M53)</f>
        <v>1</v>
      </c>
    </row>
    <row r="54" spans="6:16" s="1" customFormat="1" ht="21" customHeight="1" x14ac:dyDescent="0.15">
      <c r="F54" s="2"/>
      <c r="K54" s="1" t="str">
        <f>VLOOKUP(D4,Sheet2!A3:B6,2,FALSE)</f>
        <v>シングル</v>
      </c>
      <c r="L54" s="9" t="str">
        <f>IF(AND(L39&lt;=6,K40="SL",K47=0,B38=1),K39,"")</f>
        <v/>
      </c>
      <c r="M54" s="1" t="str">
        <f>VLOOKUP(D4,Sheet2!A3:B6,2,FALSE)</f>
        <v>シングル</v>
      </c>
      <c r="N54" s="9" t="str">
        <f>IF(AND(N39&lt;=6,M40="SL",M47=0,B40&lt;&gt;1),M39,"")</f>
        <v/>
      </c>
    </row>
    <row r="55" spans="6:16" s="1" customFormat="1" ht="21" customHeight="1" x14ac:dyDescent="0.15">
      <c r="F55" s="2"/>
      <c r="L55" s="9" t="str">
        <f>IF(AND(L39&gt;=7,K40="SL",K47=0,B38=1),K39,"")</f>
        <v/>
      </c>
      <c r="N55" s="9" t="str">
        <f>IF(AND(N39&gt;=7,M40="SL",M47=0,B40&lt;&gt;1),M39,"")</f>
        <v/>
      </c>
    </row>
    <row r="56" spans="6:16" s="1" customFormat="1" ht="21" customHeight="1" x14ac:dyDescent="0.15">
      <c r="F56" s="2"/>
      <c r="L56" s="9" t="str">
        <f>IF(AND(L39&lt;=4,K40="SL",K47=0,B38&lt;&gt;1),K39,"")</f>
        <v/>
      </c>
      <c r="N56" s="1" t="str">
        <f>IF(AND(N39&lt;=4,M40="SL",M47=0,B40=1),M39,"")</f>
        <v/>
      </c>
    </row>
    <row r="57" spans="6:16" s="1" customFormat="1" ht="21" customHeight="1" x14ac:dyDescent="0.15">
      <c r="F57" s="2"/>
      <c r="L57" s="1" t="str">
        <f>IF(AND(L39&gt;=5,K40="SL",K47=0,B38&lt;&gt;1),K39,"")</f>
        <v/>
      </c>
      <c r="N57" s="1" t="str">
        <f>IF(AND(N39&gt;=5,M40="SL",M47=0,B40=1),M39,"")</f>
        <v/>
      </c>
    </row>
    <row r="58" spans="6:16" s="1" customFormat="1" ht="21" customHeight="1" x14ac:dyDescent="0.15">
      <c r="F58" s="2"/>
      <c r="L58" s="9">
        <f>IF(AND(L39&lt;=9,K40="シングル",K47=0),K39,"")</f>
        <v>0</v>
      </c>
      <c r="N58" s="9" t="str">
        <f>IF(AND(N39&lt;=9,M40="シングル",M47=0),M39,"")</f>
        <v/>
      </c>
    </row>
    <row r="59" spans="6:16" s="1" customFormat="1" ht="21" customHeight="1" x14ac:dyDescent="0.15">
      <c r="F59" s="2"/>
      <c r="L59" s="9" t="str">
        <f>IF(AND(L39&gt;=10,K40="シングル",K47=0),K39,"")</f>
        <v/>
      </c>
      <c r="N59" s="9" t="str">
        <f>IF(AND(N39&gt;=10,M40="シングル",M47=0),M39,"")</f>
        <v/>
      </c>
    </row>
    <row r="60" spans="6:16" s="1" customFormat="1" ht="21" customHeight="1" x14ac:dyDescent="0.15">
      <c r="F60" s="2"/>
    </row>
    <row r="61" spans="6:16" s="1" customFormat="1" ht="21" customHeight="1" x14ac:dyDescent="0.15">
      <c r="F61" s="2"/>
    </row>
    <row r="62" spans="6:16" s="37" customFormat="1" ht="21" customHeight="1" x14ac:dyDescent="0.15">
      <c r="F62" s="5"/>
    </row>
    <row r="63" spans="6:16" s="37" customFormat="1" ht="21" customHeight="1" x14ac:dyDescent="0.15">
      <c r="F63" s="5"/>
    </row>
    <row r="64" spans="6:16" s="37" customFormat="1" ht="21" customHeight="1" x14ac:dyDescent="0.15">
      <c r="F64" s="5"/>
    </row>
    <row r="65" spans="5:6" s="37" customFormat="1" ht="21" customHeight="1" x14ac:dyDescent="0.15">
      <c r="F65" s="5"/>
    </row>
    <row r="66" spans="5:6" s="37" customFormat="1" ht="21" customHeight="1" x14ac:dyDescent="0.15">
      <c r="F66" s="5"/>
    </row>
    <row r="67" spans="5:6" s="37" customFormat="1" ht="21" customHeight="1" x14ac:dyDescent="0.15">
      <c r="F67" s="5"/>
    </row>
    <row r="68" spans="5:6" s="37" customFormat="1" ht="21" customHeight="1" x14ac:dyDescent="0.15">
      <c r="F68" s="5"/>
    </row>
    <row r="69" spans="5:6" s="37" customFormat="1" ht="21" customHeight="1" x14ac:dyDescent="0.15">
      <c r="F69" s="5"/>
    </row>
    <row r="70" spans="5:6" s="37" customFormat="1" ht="21" customHeight="1" x14ac:dyDescent="0.15">
      <c r="F70" s="5"/>
    </row>
    <row r="71" spans="5:6" s="37" customFormat="1" ht="21" customHeight="1" x14ac:dyDescent="0.15">
      <c r="F71" s="5"/>
    </row>
    <row r="72" spans="5:6" ht="21" customHeight="1" x14ac:dyDescent="0.15">
      <c r="E72"/>
      <c r="F72" s="5"/>
    </row>
    <row r="73" spans="5:6" ht="21" customHeight="1" x14ac:dyDescent="0.15">
      <c r="E73"/>
      <c r="F73" s="5"/>
    </row>
    <row r="74" spans="5:6" ht="21" customHeight="1" x14ac:dyDescent="0.15">
      <c r="E74"/>
      <c r="F74" s="5"/>
    </row>
    <row r="75" spans="5:6" ht="21" customHeight="1" x14ac:dyDescent="0.15">
      <c r="E75"/>
      <c r="F75" s="5"/>
    </row>
    <row r="76" spans="5:6" ht="21" customHeight="1" x14ac:dyDescent="0.15">
      <c r="E76"/>
      <c r="F76" s="5"/>
    </row>
    <row r="77" spans="5:6" ht="21" customHeight="1" x14ac:dyDescent="0.15">
      <c r="E77"/>
      <c r="F77" s="5"/>
    </row>
    <row r="78" spans="5:6" ht="21" customHeight="1" x14ac:dyDescent="0.15">
      <c r="E78"/>
      <c r="F78" s="5"/>
    </row>
    <row r="79" spans="5:6" ht="21" customHeight="1" x14ac:dyDescent="0.15">
      <c r="E79"/>
      <c r="F79" s="5"/>
    </row>
    <row r="80" spans="5:6" ht="21" customHeight="1" x14ac:dyDescent="0.15">
      <c r="E80"/>
      <c r="F80" s="5"/>
    </row>
  </sheetData>
  <sheetProtection algorithmName="SHA-512" hashValue="SkDpkQev93t4FJXWMzKvPLyTZue55kEbUDX97M9rFor42mohqnqkPCPk43BGN+InERo6Jhr0IC0Rd3/3PFFOnA==" saltValue="fmPiXM9uebf1gtZU6GAj5Q==" spinCount="100000" sheet="1" objects="1" scenarios="1"/>
  <protectedRanges>
    <protectedRange sqref="D4 D6 D8:D24 B19:C19 B22:C22" name="範囲1"/>
  </protectedRanges>
  <dataConsolidate/>
  <mergeCells count="18">
    <mergeCell ref="B2:E2"/>
    <mergeCell ref="B15:C15"/>
    <mergeCell ref="B16:C16"/>
    <mergeCell ref="B17:C17"/>
    <mergeCell ref="B18:C18"/>
    <mergeCell ref="B10:C10"/>
    <mergeCell ref="B11:C11"/>
    <mergeCell ref="B12:C12"/>
    <mergeCell ref="B13:C13"/>
    <mergeCell ref="B14:C14"/>
    <mergeCell ref="B4:C4"/>
    <mergeCell ref="B6:C6"/>
    <mergeCell ref="B8:C8"/>
    <mergeCell ref="B9:C9"/>
    <mergeCell ref="B21:C21"/>
    <mergeCell ref="B23:C23"/>
    <mergeCell ref="B24:C24"/>
    <mergeCell ref="B20:C20"/>
  </mergeCells>
  <phoneticPr fontId="1"/>
  <dataValidations count="3">
    <dataValidation type="list" allowBlank="1" showInputMessage="1" showErrorMessage="1" sqref="B19:C19" xr:uid="{00000000-0002-0000-0000-000001000000}">
      <formula1>"発注者名,発注者"</formula1>
    </dataValidation>
    <dataValidation type="list" allowBlank="1" showInputMessage="1" showErrorMessage="1" sqref="D4" xr:uid="{FF07F503-F1AA-4A78-B194-996ECC013256}">
      <formula1>"HTDー151_1100ｘ1400_白,HTDー101_1100ｘ1400_高輝度,HTDー061_550ｘ1400_白,HTDー051_550ｘ1400_高輝度"</formula1>
    </dataValidation>
    <dataValidation type="list" allowBlank="1" showInputMessage="1" showErrorMessage="1" sqref="B22:C22" xr:uid="{00000000-0002-0000-0000-000002000000}">
      <formula1>INDIRECT(B19)</formula1>
    </dataValidation>
  </dataValidations>
  <printOptions horizontalCentered="1" verticalCentered="1"/>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5" r:id="rId4" name="Drop Down 427">
              <controlPr defaultSize="0" autoLine="0" autoPict="0">
                <anchor>
                  <from>
                    <xdr:col>14</xdr:col>
                    <xdr:colOff>285750</xdr:colOff>
                    <xdr:row>25</xdr:row>
                    <xdr:rowOff>114300</xdr:rowOff>
                  </from>
                  <to>
                    <xdr:col>16</xdr:col>
                    <xdr:colOff>171450</xdr:colOff>
                    <xdr:row>26</xdr:row>
                    <xdr:rowOff>104775</xdr:rowOff>
                  </to>
                </anchor>
              </controlPr>
            </control>
          </mc:Choice>
        </mc:AlternateContent>
        <mc:AlternateContent xmlns:mc="http://schemas.openxmlformats.org/markup-compatibility/2006">
          <mc:Choice Requires="x14">
            <control shapeId="2476" r:id="rId5" name="Drop Down 428">
              <controlPr defaultSize="0" autoLine="0" autoPict="0">
                <anchor>
                  <from>
                    <xdr:col>14</xdr:col>
                    <xdr:colOff>285750</xdr:colOff>
                    <xdr:row>28</xdr:row>
                    <xdr:rowOff>28575</xdr:rowOff>
                  </from>
                  <to>
                    <xdr:col>16</xdr:col>
                    <xdr:colOff>171450</xdr:colOff>
                    <xdr:row>29</xdr:row>
                    <xdr:rowOff>19050</xdr:rowOff>
                  </to>
                </anchor>
              </controlPr>
            </control>
          </mc:Choice>
        </mc:AlternateContent>
        <mc:AlternateContent xmlns:mc="http://schemas.openxmlformats.org/markup-compatibility/2006">
          <mc:Choice Requires="x14">
            <control shapeId="2477" r:id="rId6" name="Drop Down 429">
              <controlPr defaultSize="0" autoLine="0" autoPict="0">
                <anchor>
                  <from>
                    <xdr:col>15</xdr:col>
                    <xdr:colOff>266700</xdr:colOff>
                    <xdr:row>29</xdr:row>
                    <xdr:rowOff>171450</xdr:rowOff>
                  </from>
                  <to>
                    <xdr:col>16</xdr:col>
                    <xdr:colOff>180975</xdr:colOff>
                    <xdr:row>30</xdr:row>
                    <xdr:rowOff>161925</xdr:rowOff>
                  </to>
                </anchor>
              </controlPr>
            </control>
          </mc:Choice>
        </mc:AlternateContent>
        <mc:AlternateContent xmlns:mc="http://schemas.openxmlformats.org/markup-compatibility/2006">
          <mc:Choice Requires="x14">
            <control shapeId="2478" r:id="rId7" name="Drop Down 430">
              <controlPr defaultSize="0" autoLine="0" autoPict="0">
                <anchor>
                  <from>
                    <xdr:col>14</xdr:col>
                    <xdr:colOff>542925</xdr:colOff>
                    <xdr:row>31</xdr:row>
                    <xdr:rowOff>247650</xdr:rowOff>
                  </from>
                  <to>
                    <xdr:col>16</xdr:col>
                    <xdr:colOff>152400</xdr:colOff>
                    <xdr:row>32</xdr:row>
                    <xdr:rowOff>247650</xdr:rowOff>
                  </to>
                </anchor>
              </controlPr>
            </control>
          </mc:Choice>
        </mc:AlternateContent>
        <mc:AlternateContent xmlns:mc="http://schemas.openxmlformats.org/markup-compatibility/2006">
          <mc:Choice Requires="x14">
            <control shapeId="2919" r:id="rId8" name="Drop Down 871">
              <controlPr defaultSize="0" autoLine="0" autoPict="0">
                <anchor>
                  <from>
                    <xdr:col>25</xdr:col>
                    <xdr:colOff>533400</xdr:colOff>
                    <xdr:row>33</xdr:row>
                    <xdr:rowOff>123825</xdr:rowOff>
                  </from>
                  <to>
                    <xdr:col>27</xdr:col>
                    <xdr:colOff>114300</xdr:colOff>
                    <xdr:row>34</xdr:row>
                    <xdr:rowOff>114300</xdr:rowOff>
                  </to>
                </anchor>
              </controlPr>
            </control>
          </mc:Choice>
        </mc:AlternateContent>
        <mc:AlternateContent xmlns:mc="http://schemas.openxmlformats.org/markup-compatibility/2006">
          <mc:Choice Requires="x14">
            <control shapeId="2920" r:id="rId9" name="Drop Down 872">
              <controlPr defaultSize="0" autoLine="0" autoPict="0">
                <anchor>
                  <from>
                    <xdr:col>26</xdr:col>
                    <xdr:colOff>190500</xdr:colOff>
                    <xdr:row>32</xdr:row>
                    <xdr:rowOff>9525</xdr:rowOff>
                  </from>
                  <to>
                    <xdr:col>27</xdr:col>
                    <xdr:colOff>95250</xdr:colOff>
                    <xdr:row>33</xdr:row>
                    <xdr:rowOff>0</xdr:rowOff>
                  </to>
                </anchor>
              </controlPr>
            </control>
          </mc:Choice>
        </mc:AlternateContent>
        <mc:AlternateContent xmlns:mc="http://schemas.openxmlformats.org/markup-compatibility/2006">
          <mc:Choice Requires="x14">
            <control shapeId="2921" r:id="rId10" name="Drop Down 873">
              <controlPr defaultSize="0" autoLine="0" autoPict="0">
                <anchor>
                  <from>
                    <xdr:col>25</xdr:col>
                    <xdr:colOff>628650</xdr:colOff>
                    <xdr:row>30</xdr:row>
                    <xdr:rowOff>9525</xdr:rowOff>
                  </from>
                  <to>
                    <xdr:col>27</xdr:col>
                    <xdr:colOff>485775</xdr:colOff>
                    <xdr:row>31</xdr:row>
                    <xdr:rowOff>0</xdr:rowOff>
                  </to>
                </anchor>
              </controlPr>
            </control>
          </mc:Choice>
        </mc:AlternateContent>
        <mc:AlternateContent xmlns:mc="http://schemas.openxmlformats.org/markup-compatibility/2006">
          <mc:Choice Requires="x14">
            <control shapeId="2922" r:id="rId11" name="Drop Down 874">
              <controlPr defaultSize="0" autoLine="0" autoPict="0">
                <anchor>
                  <from>
                    <xdr:col>25</xdr:col>
                    <xdr:colOff>628650</xdr:colOff>
                    <xdr:row>27</xdr:row>
                    <xdr:rowOff>95250</xdr:rowOff>
                  </from>
                  <to>
                    <xdr:col>27</xdr:col>
                    <xdr:colOff>485775</xdr:colOff>
                    <xdr:row>28</xdr:row>
                    <xdr:rowOff>85725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36A59-D776-4687-BAA0-6A410BFA3726}">
  <sheetPr codeName="Sheet6"/>
  <dimension ref="A2:K27"/>
  <sheetViews>
    <sheetView showGridLines="0" showRowColHeaders="0" zoomScale="150" zoomScaleNormal="150" workbookViewId="0">
      <selection activeCell="H19" sqref="H19"/>
    </sheetView>
  </sheetViews>
  <sheetFormatPr defaultRowHeight="10.5" customHeight="1" x14ac:dyDescent="0.15"/>
  <cols>
    <col min="1" max="1" width="22.125" customWidth="1"/>
    <col min="2" max="2" width="6" customWidth="1"/>
    <col min="3" max="3" width="2.375" customWidth="1"/>
    <col min="4" max="4" width="4.375" customWidth="1"/>
    <col min="5" max="5" width="1.75" customWidth="1"/>
    <col min="6" max="6" width="4.375" customWidth="1"/>
    <col min="7" max="7" width="8.375" bestFit="1" customWidth="1"/>
    <col min="8" max="8" width="19.25" bestFit="1" customWidth="1"/>
  </cols>
  <sheetData>
    <row r="2" spans="1:11" ht="10.5" customHeight="1" x14ac:dyDescent="0.15">
      <c r="A2" t="s">
        <v>26</v>
      </c>
      <c r="G2">
        <v>1</v>
      </c>
      <c r="H2" t="s">
        <v>30</v>
      </c>
    </row>
    <row r="3" spans="1:11" ht="10.5" customHeight="1" x14ac:dyDescent="0.15">
      <c r="A3" t="s">
        <v>23</v>
      </c>
      <c r="G3">
        <v>2</v>
      </c>
      <c r="H3" t="s">
        <v>31</v>
      </c>
    </row>
    <row r="4" spans="1:11" ht="10.5" customHeight="1" x14ac:dyDescent="0.15">
      <c r="A4" t="s">
        <v>22</v>
      </c>
      <c r="G4">
        <v>3</v>
      </c>
      <c r="H4" t="s">
        <v>33</v>
      </c>
    </row>
    <row r="5" spans="1:11" ht="10.5" customHeight="1" x14ac:dyDescent="0.15">
      <c r="A5" t="s">
        <v>25</v>
      </c>
      <c r="G5">
        <v>4</v>
      </c>
      <c r="H5" t="s">
        <v>32</v>
      </c>
    </row>
    <row r="7" spans="1:11" ht="10.5" customHeight="1" x14ac:dyDescent="0.15">
      <c r="A7" t="s">
        <v>24</v>
      </c>
      <c r="G7">
        <v>1</v>
      </c>
      <c r="H7" t="s">
        <v>34</v>
      </c>
    </row>
    <row r="8" spans="1:11" ht="10.5" customHeight="1" x14ac:dyDescent="0.15">
      <c r="A8" t="s">
        <v>27</v>
      </c>
      <c r="G8">
        <v>2</v>
      </c>
      <c r="H8" t="s">
        <v>35</v>
      </c>
    </row>
    <row r="9" spans="1:11" ht="10.5" customHeight="1" x14ac:dyDescent="0.15">
      <c r="A9" t="s">
        <v>28</v>
      </c>
    </row>
    <row r="10" spans="1:11" ht="10.5" customHeight="1" x14ac:dyDescent="0.15">
      <c r="A10" t="s">
        <v>29</v>
      </c>
      <c r="G10" t="s">
        <v>19</v>
      </c>
      <c r="H10">
        <v>1</v>
      </c>
    </row>
    <row r="11" spans="1:11" ht="10.5" customHeight="1" x14ac:dyDescent="0.15">
      <c r="G11" t="s">
        <v>18</v>
      </c>
      <c r="H11">
        <v>2</v>
      </c>
    </row>
    <row r="13" spans="1:11" ht="10.5" customHeight="1" x14ac:dyDescent="0.15">
      <c r="G13">
        <v>11</v>
      </c>
      <c r="H13" t="s">
        <v>36</v>
      </c>
      <c r="J13">
        <v>11</v>
      </c>
      <c r="K13" t="s">
        <v>41</v>
      </c>
    </row>
    <row r="14" spans="1:11" ht="10.5" customHeight="1" x14ac:dyDescent="0.15">
      <c r="G14">
        <v>12</v>
      </c>
      <c r="H14" t="s">
        <v>37</v>
      </c>
      <c r="J14">
        <v>12</v>
      </c>
      <c r="K14" t="s">
        <v>38</v>
      </c>
    </row>
    <row r="15" spans="1:11" ht="10.5" customHeight="1" x14ac:dyDescent="0.15">
      <c r="G15">
        <v>21</v>
      </c>
      <c r="H15" t="s">
        <v>37</v>
      </c>
      <c r="J15">
        <v>21</v>
      </c>
      <c r="K15" t="s">
        <v>38</v>
      </c>
    </row>
    <row r="16" spans="1:11" ht="10.5" customHeight="1" x14ac:dyDescent="0.15">
      <c r="G16">
        <v>22</v>
      </c>
      <c r="H16" t="s">
        <v>37</v>
      </c>
      <c r="J16">
        <v>22</v>
      </c>
      <c r="K16" t="s">
        <v>38</v>
      </c>
    </row>
    <row r="18" spans="8:11" ht="10.5" customHeight="1" x14ac:dyDescent="0.15">
      <c r="H18" t="s">
        <v>59</v>
      </c>
      <c r="J18">
        <v>11</v>
      </c>
      <c r="K18" t="s">
        <v>40</v>
      </c>
    </row>
    <row r="19" spans="8:11" ht="10.5" customHeight="1" x14ac:dyDescent="0.15">
      <c r="H19" t="s">
        <v>42</v>
      </c>
      <c r="J19">
        <v>12</v>
      </c>
      <c r="K19" t="s">
        <v>40</v>
      </c>
    </row>
    <row r="20" spans="8:11" ht="10.5" customHeight="1" x14ac:dyDescent="0.15">
      <c r="H20" t="s">
        <v>43</v>
      </c>
      <c r="J20">
        <v>21</v>
      </c>
      <c r="K20" t="s">
        <v>39</v>
      </c>
    </row>
    <row r="21" spans="8:11" ht="10.5" customHeight="1" x14ac:dyDescent="0.15">
      <c r="H21" t="s">
        <v>44</v>
      </c>
      <c r="J21">
        <v>22</v>
      </c>
      <c r="K21" t="s">
        <v>40</v>
      </c>
    </row>
    <row r="22" spans="8:11" ht="10.5" customHeight="1" x14ac:dyDescent="0.15">
      <c r="H22" t="s">
        <v>45</v>
      </c>
    </row>
    <row r="24" spans="8:11" ht="10.5" customHeight="1" x14ac:dyDescent="0.15">
      <c r="H24" t="s">
        <v>13</v>
      </c>
      <c r="I24" t="s">
        <v>50</v>
      </c>
    </row>
    <row r="25" spans="8:11" ht="10.5" customHeight="1" x14ac:dyDescent="0.15">
      <c r="H25" t="s">
        <v>47</v>
      </c>
      <c r="I25" t="s">
        <v>49</v>
      </c>
    </row>
    <row r="26" spans="8:11" ht="10.5" customHeight="1" x14ac:dyDescent="0.15">
      <c r="H26" t="s">
        <v>14</v>
      </c>
      <c r="I26" t="s">
        <v>50</v>
      </c>
    </row>
    <row r="27" spans="8:11" ht="10.5" customHeight="1" x14ac:dyDescent="0.15">
      <c r="H27" t="s">
        <v>48</v>
      </c>
      <c r="I27" t="s">
        <v>49</v>
      </c>
    </row>
  </sheetData>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B6"/>
  <sheetViews>
    <sheetView showGridLines="0" zoomScale="90" zoomScaleNormal="90" workbookViewId="0">
      <selection activeCell="H51" sqref="H51"/>
    </sheetView>
  </sheetViews>
  <sheetFormatPr defaultColWidth="18.75" defaultRowHeight="24.75" customHeight="1" x14ac:dyDescent="0.15"/>
  <cols>
    <col min="2" max="2" width="20" customWidth="1"/>
    <col min="3" max="3" width="18.75" customWidth="1"/>
    <col min="4" max="27" width="17.375" customWidth="1"/>
  </cols>
  <sheetData>
    <row r="3" spans="1:2" ht="24.75" customHeight="1" x14ac:dyDescent="0.15">
      <c r="A3" t="s">
        <v>13</v>
      </c>
      <c r="B3" t="s">
        <v>18</v>
      </c>
    </row>
    <row r="4" spans="1:2" ht="24.75" customHeight="1" x14ac:dyDescent="0.15">
      <c r="A4" t="s">
        <v>47</v>
      </c>
      <c r="B4" t="s">
        <v>18</v>
      </c>
    </row>
    <row r="5" spans="1:2" ht="24.75" customHeight="1" x14ac:dyDescent="0.15">
      <c r="A5" t="s">
        <v>14</v>
      </c>
      <c r="B5" t="s">
        <v>19</v>
      </c>
    </row>
    <row r="6" spans="1:2" ht="24.75" customHeight="1" x14ac:dyDescent="0.15">
      <c r="A6" t="s">
        <v>48</v>
      </c>
      <c r="B6" t="s">
        <v>19</v>
      </c>
    </row>
  </sheetData>
  <phoneticPr fontId="1"/>
  <pageMargins left="0.75" right="0.75" top="1" bottom="1" header="0.51200000000000001" footer="0.5120000000000000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F3B75-B901-419B-BE7C-49C20C919F92}">
  <sheetPr codeName="Sheet3"/>
  <dimension ref="A3:B4"/>
  <sheetViews>
    <sheetView showGridLines="0" showRowColHeaders="0" zoomScale="90" zoomScaleNormal="90" workbookViewId="0">
      <selection activeCell="H51" sqref="H51"/>
    </sheetView>
  </sheetViews>
  <sheetFormatPr defaultColWidth="18.75" defaultRowHeight="24.75" customHeight="1" x14ac:dyDescent="0.15"/>
  <cols>
    <col min="1" max="1" width="24.125" customWidth="1"/>
    <col min="2" max="2" width="20" customWidth="1"/>
    <col min="3" max="3" width="18.75" customWidth="1"/>
    <col min="4" max="27" width="17.375" customWidth="1"/>
  </cols>
  <sheetData>
    <row r="3" spans="1:2" ht="24.75" customHeight="1" x14ac:dyDescent="0.15">
      <c r="A3" t="s">
        <v>50</v>
      </c>
      <c r="B3" t="s">
        <v>19</v>
      </c>
    </row>
    <row r="4" spans="1:2" ht="24.75" customHeight="1" x14ac:dyDescent="0.15">
      <c r="A4" t="s">
        <v>49</v>
      </c>
      <c r="B4" t="s">
        <v>19</v>
      </c>
    </row>
  </sheetData>
  <phoneticPr fontId="1"/>
  <pageMargins left="0.75" right="0.75" top="1" bottom="1"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37</vt:i4>
      </vt:variant>
    </vt:vector>
  </HeadingPairs>
  <TitlesOfParts>
    <vt:vector size="42" baseType="lpstr">
      <vt:lpstr>入力方法</vt:lpstr>
      <vt:lpstr>1枚目</vt:lpstr>
      <vt:lpstr>Sheet1</vt:lpstr>
      <vt:lpstr>Sheet2</vt:lpstr>
      <vt:lpstr>Sheet3</vt:lpstr>
      <vt:lpstr>Sheet3!HTDー051_550ｘ1400_高輝度</vt:lpstr>
      <vt:lpstr>HTDー051_550ｘ1400_高輝度</vt:lpstr>
      <vt:lpstr>HTDー053_HTDー054_550ｘ1400_高輝度</vt:lpstr>
      <vt:lpstr>Sheet3!HTDー061_550ｘ1400_白</vt:lpstr>
      <vt:lpstr>HTDー061_550ｘ1400_白</vt:lpstr>
      <vt:lpstr>HTDー063_HTDー064_550ｘ1400_白</vt:lpstr>
      <vt:lpstr>Sheet3!HTDー101_1100ｘ1400_高輝度</vt:lpstr>
      <vt:lpstr>HTDー101_1100ｘ1400_高輝度</vt:lpstr>
      <vt:lpstr>Sheet3!HTDー151_1100ｘ1400_白</vt:lpstr>
      <vt:lpstr>HTDー151_1100ｘ1400_白</vt:lpstr>
      <vt:lpstr>'1枚目'!Print_Area</vt:lpstr>
      <vt:lpstr>Sheet3!スギ</vt:lpstr>
      <vt:lpstr>スギ</vt:lpstr>
      <vt:lpstr>マークなし2SL</vt:lpstr>
      <vt:lpstr>マークなし3SL</vt:lpstr>
      <vt:lpstr>マークなしシングル</vt:lpstr>
      <vt:lpstr>開発マーク2SL</vt:lpstr>
      <vt:lpstr>開発マーク3SL</vt:lpstr>
      <vt:lpstr>開発マークシングル</vt:lpstr>
      <vt:lpstr>建設管理部マーク2SL</vt:lpstr>
      <vt:lpstr>建設管理部マーク3SL</vt:lpstr>
      <vt:lpstr>建設管理部マークシングル</vt:lpstr>
      <vt:lpstr>国交省マーク2SL</vt:lpstr>
      <vt:lpstr>国交省マーク3SL</vt:lpstr>
      <vt:lpstr>国交省マークシングル</vt:lpstr>
      <vt:lpstr>社マークSLあり</vt:lpstr>
      <vt:lpstr>社マークSLあり3</vt:lpstr>
      <vt:lpstr>社マークSLなし</vt:lpstr>
      <vt:lpstr>社マークSLなし3</vt:lpstr>
      <vt:lpstr>社マークシングルあり</vt:lpstr>
      <vt:lpstr>社マークシングルなし</vt:lpstr>
      <vt:lpstr>Sheet3!道南スギ</vt:lpstr>
      <vt:lpstr>道南スギ</vt:lpstr>
      <vt:lpstr>Sheet3!白</vt:lpstr>
      <vt:lpstr>白</vt:lpstr>
      <vt:lpstr>発注者</vt:lpstr>
      <vt:lpstr>発注者名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１２５</dc:creator>
  <cp:lastModifiedBy>オバリ03</cp:lastModifiedBy>
  <cp:lastPrinted>2023-10-18T02:12:03Z</cp:lastPrinted>
  <dcterms:created xsi:type="dcterms:W3CDTF">2010-02-10T08:47:08Z</dcterms:created>
  <dcterms:modified xsi:type="dcterms:W3CDTF">2023-10-24T06:54:20Z</dcterms:modified>
</cp:coreProperties>
</file>